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8615" windowHeight="7875" tabRatio="788"/>
  </bookViews>
  <sheets>
    <sheet name="別添１－２　（水道事業）" sheetId="1" r:id="rId1"/>
    <sheet name="別紙（非適）" sheetId="6" r:id="rId2"/>
  </sheets>
  <definedNames>
    <definedName name="_xlnm.Print_Area" localSheetId="1">'別紙（非適）'!$A$1:$V$70</definedName>
    <definedName name="_xlnm.Print_Area" localSheetId="0">'別添１－２　（水道事業）'!$A$1:$P$123</definedName>
    <definedName name="_xlnm.Print_Titles" localSheetId="1">'別紙（非適）'!$A:$V,'別紙（非適）'!$1:$3</definedName>
  </definedNames>
  <calcPr calcId="152511"/>
</workbook>
</file>

<file path=xl/calcChain.xml><?xml version="1.0" encoding="utf-8"?>
<calcChain xmlns="http://schemas.openxmlformats.org/spreadsheetml/2006/main">
  <c r="M57" i="6" l="1"/>
  <c r="N57" i="6"/>
  <c r="O57" i="6"/>
  <c r="P57" i="6"/>
  <c r="Q57" i="6"/>
  <c r="R57" i="6"/>
  <c r="S57" i="6"/>
  <c r="T57" i="6"/>
  <c r="U57" i="6"/>
  <c r="V57" i="6"/>
  <c r="L57" i="6"/>
  <c r="V60" i="6" l="1"/>
  <c r="U60" i="6"/>
  <c r="T60" i="6"/>
  <c r="S60" i="6"/>
  <c r="S34" i="6"/>
  <c r="R60" i="6"/>
  <c r="Q60" i="6"/>
  <c r="P60" i="6"/>
  <c r="O60" i="6"/>
  <c r="N60" i="6"/>
  <c r="O6" i="6" l="1"/>
  <c r="N6" i="6"/>
  <c r="N68" i="6" l="1"/>
  <c r="O68" i="6"/>
  <c r="P68" i="6"/>
  <c r="Q68" i="6"/>
  <c r="R68" i="6"/>
  <c r="S68" i="6"/>
  <c r="T68" i="6"/>
  <c r="U68" i="6"/>
  <c r="V68" i="6"/>
  <c r="N69" i="6"/>
  <c r="O69" i="6"/>
  <c r="P69" i="6"/>
  <c r="Q69" i="6"/>
  <c r="R69" i="6"/>
  <c r="S69" i="6"/>
  <c r="T69" i="6"/>
  <c r="U69" i="6"/>
  <c r="V69" i="6"/>
  <c r="M69" i="6"/>
  <c r="M68" i="6"/>
  <c r="N65" i="6"/>
  <c r="O65" i="6"/>
  <c r="P65" i="6"/>
  <c r="Q65" i="6"/>
  <c r="R65" i="6"/>
  <c r="S65" i="6"/>
  <c r="T65" i="6"/>
  <c r="U65" i="6"/>
  <c r="V65" i="6"/>
  <c r="M65" i="6"/>
  <c r="O10" i="6"/>
  <c r="P10" i="6"/>
  <c r="Q10" i="6"/>
  <c r="R10" i="6"/>
  <c r="S10" i="6"/>
  <c r="T10" i="6"/>
  <c r="U10" i="6"/>
  <c r="V10" i="6"/>
  <c r="N10" i="6"/>
  <c r="K45" i="6" l="1"/>
  <c r="L45" i="6"/>
  <c r="V34" i="6"/>
  <c r="U34" i="6"/>
  <c r="T34" i="6"/>
  <c r="N31" i="6" l="1"/>
  <c r="O14" i="6" l="1"/>
  <c r="P14" i="6"/>
  <c r="Q14" i="6"/>
  <c r="R14" i="6"/>
  <c r="S14" i="6" s="1"/>
  <c r="T14" i="6" s="1"/>
  <c r="U14" i="6" s="1"/>
  <c r="V14" i="6" s="1"/>
  <c r="N14" i="6"/>
  <c r="P6" i="6"/>
  <c r="Q6" i="6" s="1"/>
  <c r="R6" i="6" s="1"/>
  <c r="S6" i="6" s="1"/>
  <c r="T6" i="6" s="1"/>
  <c r="U6" i="6" s="1"/>
  <c r="V6" i="6" s="1"/>
  <c r="V67" i="6" l="1"/>
  <c r="U67" i="6"/>
  <c r="T67" i="6"/>
  <c r="S67" i="6"/>
  <c r="R67" i="6"/>
  <c r="Q67" i="6"/>
  <c r="P67" i="6"/>
  <c r="O67" i="6"/>
  <c r="N67" i="6"/>
  <c r="M67" i="6"/>
  <c r="L67" i="6"/>
  <c r="K67" i="6"/>
  <c r="V64" i="6"/>
  <c r="V70" i="6" s="1"/>
  <c r="T64" i="6"/>
  <c r="S64" i="6"/>
  <c r="R64" i="6"/>
  <c r="O64" i="6"/>
  <c r="L64" i="6"/>
  <c r="L70" i="6" s="1"/>
  <c r="K64" i="6"/>
  <c r="V31" i="6"/>
  <c r="U31" i="6"/>
  <c r="T31" i="6"/>
  <c r="S31" i="6"/>
  <c r="R31" i="6"/>
  <c r="Q31" i="6"/>
  <c r="P31" i="6"/>
  <c r="O31" i="6"/>
  <c r="M31" i="6"/>
  <c r="L31" i="6"/>
  <c r="K31" i="6"/>
  <c r="V22" i="6"/>
  <c r="U22" i="6"/>
  <c r="T22" i="6"/>
  <c r="S22" i="6"/>
  <c r="R22" i="6"/>
  <c r="Q22" i="6"/>
  <c r="P22" i="6"/>
  <c r="O22" i="6"/>
  <c r="N22" i="6"/>
  <c r="N38" i="6" s="1"/>
  <c r="M22" i="6"/>
  <c r="M38" i="6" s="1"/>
  <c r="L22" i="6"/>
  <c r="L38" i="6" s="1"/>
  <c r="K22" i="6"/>
  <c r="K38" i="6" s="1"/>
  <c r="V17" i="6"/>
  <c r="V9" i="6" s="1"/>
  <c r="U17" i="6"/>
  <c r="U9" i="6" s="1"/>
  <c r="U64" i="6" s="1"/>
  <c r="T17" i="6"/>
  <c r="S17" i="6"/>
  <c r="S9" i="6" s="1"/>
  <c r="R17" i="6"/>
  <c r="R9" i="6" s="1"/>
  <c r="Q17" i="6"/>
  <c r="Q9" i="6" s="1"/>
  <c r="Q64" i="6" s="1"/>
  <c r="P17" i="6"/>
  <c r="O17" i="6"/>
  <c r="O9" i="6" s="1"/>
  <c r="N17" i="6"/>
  <c r="M17" i="6"/>
  <c r="L17" i="6"/>
  <c r="K17" i="6"/>
  <c r="V13" i="6"/>
  <c r="U13" i="6"/>
  <c r="T13" i="6"/>
  <c r="S13" i="6"/>
  <c r="R13" i="6"/>
  <c r="Q13" i="6"/>
  <c r="P13" i="6"/>
  <c r="O13" i="6"/>
  <c r="O12" i="6" s="1"/>
  <c r="N13" i="6"/>
  <c r="M13" i="6"/>
  <c r="L13" i="6"/>
  <c r="K13" i="6"/>
  <c r="V12" i="6"/>
  <c r="U12" i="6"/>
  <c r="T12" i="6"/>
  <c r="S12" i="6"/>
  <c r="R12" i="6"/>
  <c r="M12" i="6"/>
  <c r="L12" i="6"/>
  <c r="T9" i="6"/>
  <c r="P9" i="6"/>
  <c r="N9" i="6"/>
  <c r="N64" i="6" s="1"/>
  <c r="M9" i="6"/>
  <c r="M64" i="6" s="1"/>
  <c r="L9" i="6"/>
  <c r="K9" i="6"/>
  <c r="V5" i="6"/>
  <c r="V53" i="6" s="1"/>
  <c r="U5" i="6"/>
  <c r="U53" i="6" s="1"/>
  <c r="T5" i="6"/>
  <c r="T53" i="6" s="1"/>
  <c r="S5" i="6"/>
  <c r="S53" i="6" s="1"/>
  <c r="R5" i="6"/>
  <c r="R53" i="6" s="1"/>
  <c r="Q5" i="6"/>
  <c r="Q53" i="6" s="1"/>
  <c r="P5" i="6"/>
  <c r="P53" i="6" s="1"/>
  <c r="O5" i="6"/>
  <c r="O53" i="6" s="1"/>
  <c r="N5" i="6"/>
  <c r="N53" i="6" s="1"/>
  <c r="M5" i="6"/>
  <c r="M53" i="6" s="1"/>
  <c r="L5" i="6"/>
  <c r="L53" i="6" s="1"/>
  <c r="K5" i="6"/>
  <c r="K53" i="6" s="1"/>
  <c r="N4" i="6"/>
  <c r="M4" i="6"/>
  <c r="M49" i="6" s="1"/>
  <c r="L4" i="6"/>
  <c r="L21" i="6" s="1"/>
  <c r="O70" i="6" l="1"/>
  <c r="Q70" i="6"/>
  <c r="U70" i="6"/>
  <c r="N70" i="6"/>
  <c r="R70" i="6"/>
  <c r="S70" i="6"/>
  <c r="T70" i="6"/>
  <c r="P4" i="6"/>
  <c r="P21" i="6" s="1"/>
  <c r="P64" i="6"/>
  <c r="P70" i="6" s="1"/>
  <c r="M70" i="6"/>
  <c r="Q4" i="6"/>
  <c r="Q49" i="6" s="1"/>
  <c r="U4" i="6"/>
  <c r="U21" i="6" s="1"/>
  <c r="R4" i="6"/>
  <c r="V4" i="6"/>
  <c r="V21" i="6" s="1"/>
  <c r="T4" i="6"/>
  <c r="O4" i="6"/>
  <c r="O49" i="6" s="1"/>
  <c r="S4" i="6"/>
  <c r="S21" i="6" s="1"/>
  <c r="V38" i="6"/>
  <c r="U38" i="6"/>
  <c r="T38" i="6"/>
  <c r="S38" i="6"/>
  <c r="R38" i="6"/>
  <c r="O38" i="6"/>
  <c r="Q12" i="6"/>
  <c r="P12" i="6"/>
  <c r="N12" i="6"/>
  <c r="N21" i="6" s="1"/>
  <c r="Q38" i="6"/>
  <c r="P38" i="6"/>
  <c r="M21" i="6"/>
  <c r="M39" i="6" s="1"/>
  <c r="M43" i="6" s="1"/>
  <c r="M45" i="6" s="1"/>
  <c r="N41" i="6" s="1"/>
  <c r="K70" i="6"/>
  <c r="K12" i="6"/>
  <c r="K4" i="6"/>
  <c r="L39" i="6"/>
  <c r="L43" i="6" s="1"/>
  <c r="P39" i="6" l="1"/>
  <c r="T21" i="6"/>
  <c r="T39" i="6" s="1"/>
  <c r="T49" i="6"/>
  <c r="P49" i="6"/>
  <c r="R21" i="6"/>
  <c r="R49" i="6"/>
  <c r="Q21" i="6"/>
  <c r="Q39" i="6" s="1"/>
  <c r="V49" i="6"/>
  <c r="U49" i="6"/>
  <c r="O21" i="6"/>
  <c r="O39" i="6" s="1"/>
  <c r="S49" i="6"/>
  <c r="V39" i="6"/>
  <c r="R39" i="6"/>
  <c r="U39" i="6"/>
  <c r="S39" i="6"/>
  <c r="N49" i="6"/>
  <c r="N39" i="6"/>
  <c r="N43" i="6" s="1"/>
  <c r="N45" i="6" s="1"/>
  <c r="O41" i="6" s="1"/>
  <c r="K21" i="6"/>
  <c r="K39" i="6" s="1"/>
  <c r="K43" i="6" s="1"/>
  <c r="O43" i="6" l="1"/>
  <c r="O45" i="6" s="1"/>
  <c r="P41" i="6" s="1"/>
  <c r="P43" i="6" s="1"/>
  <c r="P45" i="6" s="1"/>
  <c r="Q41" i="6" s="1"/>
  <c r="Q43" i="6" s="1"/>
  <c r="Q45" i="6" s="1"/>
  <c r="R41" i="6" s="1"/>
  <c r="R43" i="6" s="1"/>
  <c r="R45" i="6" s="1"/>
  <c r="S41" i="6" s="1"/>
  <c r="S43" i="6" s="1"/>
  <c r="S45" i="6" s="1"/>
  <c r="T41" i="6" s="1"/>
  <c r="T43" i="6" s="1"/>
  <c r="T45" i="6" s="1"/>
  <c r="U41" i="6" s="1"/>
  <c r="U43" i="6" s="1"/>
  <c r="U45" i="6" s="1"/>
  <c r="V41" i="6" s="1"/>
  <c r="V43" i="6" s="1"/>
  <c r="V45" i="6" s="1"/>
</calcChain>
</file>

<file path=xl/sharedStrings.xml><?xml version="1.0" encoding="utf-8"?>
<sst xmlns="http://schemas.openxmlformats.org/spreadsheetml/2006/main" count="281" uniqueCount="232">
  <si>
    <t>（１）</t>
    <phoneticPr fontId="1"/>
  </si>
  <si>
    <t>（３）</t>
  </si>
  <si>
    <t>（４）</t>
  </si>
  <si>
    <t>年　　　　　　度</t>
    <rPh sb="0" eb="8">
      <t>ネンド</t>
    </rPh>
    <phoneticPr fontId="6"/>
  </si>
  <si>
    <t>前々年度</t>
    <rPh sb="0" eb="2">
      <t>ゼンゼン</t>
    </rPh>
    <rPh sb="2" eb="4">
      <t>ネンド</t>
    </rPh>
    <phoneticPr fontId="6"/>
  </si>
  <si>
    <t>前年度</t>
    <rPh sb="0" eb="3">
      <t>ゼンネンド</t>
    </rPh>
    <phoneticPr fontId="6"/>
  </si>
  <si>
    <t>本年度</t>
    <rPh sb="0" eb="3">
      <t>ホンネンド</t>
    </rPh>
    <phoneticPr fontId="6"/>
  </si>
  <si>
    <t>（決算）</t>
    <rPh sb="1" eb="3">
      <t>ケッサン</t>
    </rPh>
    <phoneticPr fontId="6"/>
  </si>
  <si>
    <t>決算
見込</t>
    <rPh sb="0" eb="2">
      <t>ケッサン</t>
    </rPh>
    <rPh sb="3" eb="5">
      <t>ミコ</t>
    </rPh>
    <phoneticPr fontId="6"/>
  </si>
  <si>
    <t>収益的収入</t>
    <rPh sb="0" eb="3">
      <t>シュウエキテキ</t>
    </rPh>
    <rPh sb="3" eb="5">
      <t>シュウニュウ</t>
    </rPh>
    <phoneticPr fontId="6"/>
  </si>
  <si>
    <t>営業収益</t>
    <rPh sb="0" eb="2">
      <t>エイギョウ</t>
    </rPh>
    <rPh sb="2" eb="4">
      <t>シュウエキ</t>
    </rPh>
    <phoneticPr fontId="6"/>
  </si>
  <si>
    <t>料金収入</t>
    <rPh sb="0" eb="2">
      <t>リョウキン</t>
    </rPh>
    <rPh sb="2" eb="4">
      <t>シュウニュウ</t>
    </rPh>
    <phoneticPr fontId="6"/>
  </si>
  <si>
    <t>受託工事収益</t>
    <rPh sb="0" eb="2">
      <t>ジュタク</t>
    </rPh>
    <rPh sb="2" eb="4">
      <t>コウジ</t>
    </rPh>
    <rPh sb="4" eb="6">
      <t>シュウエキ</t>
    </rPh>
    <phoneticPr fontId="6"/>
  </si>
  <si>
    <t>その他</t>
    <rPh sb="2" eb="3">
      <t>タ</t>
    </rPh>
    <phoneticPr fontId="6"/>
  </si>
  <si>
    <t>営業外収益</t>
    <rPh sb="0" eb="3">
      <t>エイギョウガイ</t>
    </rPh>
    <rPh sb="3" eb="5">
      <t>シュウエキ</t>
    </rPh>
    <phoneticPr fontId="6"/>
  </si>
  <si>
    <t>収益的支出</t>
    <rPh sb="0" eb="3">
      <t>シュウエキテキ</t>
    </rPh>
    <rPh sb="3" eb="5">
      <t>シシュツ</t>
    </rPh>
    <phoneticPr fontId="6"/>
  </si>
  <si>
    <t>営業費用</t>
    <rPh sb="0" eb="2">
      <t>エイギョウ</t>
    </rPh>
    <rPh sb="2" eb="4">
      <t>ヒヨウ</t>
    </rPh>
    <phoneticPr fontId="6"/>
  </si>
  <si>
    <t>職員給与費</t>
    <rPh sb="0" eb="2">
      <t>ショクイン</t>
    </rPh>
    <rPh sb="2" eb="5">
      <t>キュウヨヒ</t>
    </rPh>
    <phoneticPr fontId="6"/>
  </si>
  <si>
    <t>営業外費用</t>
    <rPh sb="0" eb="3">
      <t>エイギョウガイ</t>
    </rPh>
    <rPh sb="3" eb="5">
      <t>ヒヨウ</t>
    </rPh>
    <phoneticPr fontId="6"/>
  </si>
  <si>
    <t>支払利息</t>
    <rPh sb="0" eb="2">
      <t>シハライ</t>
    </rPh>
    <rPh sb="2" eb="4">
      <t>リソク</t>
    </rPh>
    <phoneticPr fontId="6"/>
  </si>
  <si>
    <t>（単位：千円）</t>
    <rPh sb="1" eb="3">
      <t>タンイ</t>
    </rPh>
    <rPh sb="4" eb="6">
      <t>センエン</t>
    </rPh>
    <phoneticPr fontId="6"/>
  </si>
  <si>
    <t>年　　　　　度</t>
    <rPh sb="0" eb="1">
      <t>トシ</t>
    </rPh>
    <rPh sb="6" eb="7">
      <t>ド</t>
    </rPh>
    <phoneticPr fontId="6"/>
  </si>
  <si>
    <t>資本的収入</t>
    <rPh sb="0" eb="3">
      <t>シホンテキ</t>
    </rPh>
    <rPh sb="3" eb="5">
      <t>シュウニュウ</t>
    </rPh>
    <phoneticPr fontId="6"/>
  </si>
  <si>
    <t>うち資本費平準化債</t>
    <rPh sb="2" eb="5">
      <t>シホンヒ</t>
    </rPh>
    <rPh sb="5" eb="7">
      <t>ヘイジュン</t>
    </rPh>
    <rPh sb="7" eb="9">
      <t>カサイ</t>
    </rPh>
    <phoneticPr fontId="6"/>
  </si>
  <si>
    <t>国（都道府県）補助金</t>
    <rPh sb="0" eb="1">
      <t>クニ</t>
    </rPh>
    <rPh sb="2" eb="4">
      <t>トドウ</t>
    </rPh>
    <rPh sb="4" eb="5">
      <t>フ</t>
    </rPh>
    <rPh sb="5" eb="6">
      <t>ケン</t>
    </rPh>
    <rPh sb="7" eb="10">
      <t>ホジョキン</t>
    </rPh>
    <phoneticPr fontId="6"/>
  </si>
  <si>
    <t>固定資産売却代金</t>
    <rPh sb="0" eb="4">
      <t>コテイシサン</t>
    </rPh>
    <rPh sb="4" eb="6">
      <t>バイキャク</t>
    </rPh>
    <rPh sb="6" eb="8">
      <t>ダイキン</t>
    </rPh>
    <phoneticPr fontId="6"/>
  </si>
  <si>
    <t>工事負担金</t>
    <rPh sb="0" eb="2">
      <t>コウジ</t>
    </rPh>
    <rPh sb="2" eb="5">
      <t>フタンキン</t>
    </rPh>
    <phoneticPr fontId="6"/>
  </si>
  <si>
    <t>(B)</t>
    <phoneticPr fontId="6"/>
  </si>
  <si>
    <t>(C)</t>
    <phoneticPr fontId="6"/>
  </si>
  <si>
    <t>資本的支出</t>
    <rPh sb="0" eb="3">
      <t>シホンテキ</t>
    </rPh>
    <rPh sb="3" eb="5">
      <t>シシュツ</t>
    </rPh>
    <phoneticPr fontId="6"/>
  </si>
  <si>
    <t>建設改良費</t>
    <rPh sb="0" eb="2">
      <t>ケンセツ</t>
    </rPh>
    <rPh sb="2" eb="5">
      <t>カイリョウヒ</t>
    </rPh>
    <phoneticPr fontId="6"/>
  </si>
  <si>
    <t>うち職員給与費</t>
    <rPh sb="2" eb="4">
      <t>ショクイン</t>
    </rPh>
    <rPh sb="4" eb="7">
      <t>キュウヨヒ</t>
    </rPh>
    <phoneticPr fontId="6"/>
  </si>
  <si>
    <t>他会計借入金残高</t>
    <rPh sb="0" eb="1">
      <t>ホカ</t>
    </rPh>
    <rPh sb="1" eb="3">
      <t>カイケイ</t>
    </rPh>
    <rPh sb="3" eb="6">
      <t>カリイレキン</t>
    </rPh>
    <rPh sb="6" eb="8">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</si>
  <si>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</si>
  <si>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</si>
  <si>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</si>
  <si>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</si>
  <si>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</si>
  <si>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</si>
  <si>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（単位：千円，％）</t>
    <rPh sb="1" eb="3">
      <t>タンイ</t>
    </rPh>
    <rPh sb="4" eb="6">
      <t>センエン</t>
    </rPh>
    <phoneticPr fontId="6"/>
  </si>
  <si>
    <t>区</t>
    <rPh sb="0" eb="1">
      <t>ク</t>
    </rPh>
    <phoneticPr fontId="6"/>
  </si>
  <si>
    <t>分</t>
    <rPh sb="0" eb="1">
      <t>ブン</t>
    </rPh>
    <phoneticPr fontId="6"/>
  </si>
  <si>
    <t>収　益　的　収　支</t>
    <phoneticPr fontId="6"/>
  </si>
  <si>
    <t>総収益</t>
    <rPh sb="0" eb="3">
      <t>ソウシュウエキ</t>
    </rPh>
    <phoneticPr fontId="6"/>
  </si>
  <si>
    <t>(A)</t>
    <phoneticPr fontId="6"/>
  </si>
  <si>
    <t>（１）</t>
    <phoneticPr fontId="6"/>
  </si>
  <si>
    <t>ア</t>
    <phoneticPr fontId="6"/>
  </si>
  <si>
    <t>イ</t>
    <phoneticPr fontId="6"/>
  </si>
  <si>
    <t>ウ</t>
    <phoneticPr fontId="6"/>
  </si>
  <si>
    <t>（２）</t>
    <phoneticPr fontId="6"/>
  </si>
  <si>
    <t>他会計繰入金</t>
    <rPh sb="0" eb="1">
      <t>タ</t>
    </rPh>
    <rPh sb="1" eb="3">
      <t>カイケイ</t>
    </rPh>
    <rPh sb="3" eb="6">
      <t>クリイレキン</t>
    </rPh>
    <phoneticPr fontId="6"/>
  </si>
  <si>
    <t>２</t>
    <phoneticPr fontId="6"/>
  </si>
  <si>
    <t>総費用</t>
    <rPh sb="0" eb="3">
      <t>ソウヒヨウ</t>
    </rPh>
    <phoneticPr fontId="6"/>
  </si>
  <si>
    <t>(D)</t>
    <phoneticPr fontId="6"/>
  </si>
  <si>
    <t>（１）</t>
    <phoneticPr fontId="6"/>
  </si>
  <si>
    <t>ア</t>
    <phoneticPr fontId="6"/>
  </si>
  <si>
    <t>うち退職手当</t>
    <rPh sb="2" eb="4">
      <t>タイショク</t>
    </rPh>
    <rPh sb="4" eb="6">
      <t>テアテ</t>
    </rPh>
    <phoneticPr fontId="6"/>
  </si>
  <si>
    <t>イ</t>
    <phoneticPr fontId="6"/>
  </si>
  <si>
    <t>（２）</t>
    <phoneticPr fontId="6"/>
  </si>
  <si>
    <t>うち一時借入金利息</t>
    <rPh sb="2" eb="4">
      <t>イチジ</t>
    </rPh>
    <rPh sb="4" eb="6">
      <t>カリイレ</t>
    </rPh>
    <rPh sb="6" eb="7">
      <t>キンリ</t>
    </rPh>
    <rPh sb="7" eb="9">
      <t>リソク</t>
    </rPh>
    <phoneticPr fontId="6"/>
  </si>
  <si>
    <t>３</t>
    <phoneticPr fontId="6"/>
  </si>
  <si>
    <t>収支差引</t>
    <rPh sb="0" eb="2">
      <t>シュウシ</t>
    </rPh>
    <rPh sb="2" eb="4">
      <t>サシヒキ</t>
    </rPh>
    <phoneticPr fontId="6"/>
  </si>
  <si>
    <t>(A)-(D)</t>
    <phoneticPr fontId="6"/>
  </si>
  <si>
    <t>(E)</t>
    <phoneticPr fontId="6"/>
  </si>
  <si>
    <t>資　本　的　収　支</t>
    <rPh sb="0" eb="1">
      <t>シ</t>
    </rPh>
    <rPh sb="2" eb="3">
      <t>ホン</t>
    </rPh>
    <rPh sb="4" eb="5">
      <t>テキ</t>
    </rPh>
    <rPh sb="6" eb="7">
      <t>オサム</t>
    </rPh>
    <rPh sb="8" eb="9">
      <t>ササ</t>
    </rPh>
    <phoneticPr fontId="6"/>
  </si>
  <si>
    <t>(F)</t>
    <phoneticPr fontId="6"/>
  </si>
  <si>
    <t>地方債</t>
    <rPh sb="0" eb="3">
      <t>チホウサイ</t>
    </rPh>
    <phoneticPr fontId="6"/>
  </si>
  <si>
    <t>他会計補助金</t>
    <rPh sb="0" eb="3">
      <t>タカイケイ</t>
    </rPh>
    <rPh sb="3" eb="6">
      <t>ホジョキン</t>
    </rPh>
    <phoneticPr fontId="6"/>
  </si>
  <si>
    <t>他会計借入金</t>
    <rPh sb="0" eb="3">
      <t>タカイケイ</t>
    </rPh>
    <rPh sb="3" eb="6">
      <t>カリイレキン</t>
    </rPh>
    <phoneticPr fontId="6"/>
  </si>
  <si>
    <t>（５）</t>
  </si>
  <si>
    <t>（６）</t>
  </si>
  <si>
    <t>（７）</t>
  </si>
  <si>
    <t>２</t>
    <phoneticPr fontId="6"/>
  </si>
  <si>
    <t>(G)</t>
    <phoneticPr fontId="6"/>
  </si>
  <si>
    <t>地方債償還金</t>
    <rPh sb="0" eb="3">
      <t>チホウサイ</t>
    </rPh>
    <rPh sb="3" eb="6">
      <t>ショウカンキン</t>
    </rPh>
    <phoneticPr fontId="6"/>
  </si>
  <si>
    <t>(H)</t>
    <phoneticPr fontId="6"/>
  </si>
  <si>
    <t>他会計長期借入金返還金</t>
    <rPh sb="0" eb="1">
      <t>タ</t>
    </rPh>
    <rPh sb="1" eb="3">
      <t>カイケイ</t>
    </rPh>
    <rPh sb="3" eb="5">
      <t>チョウキ</t>
    </rPh>
    <rPh sb="5" eb="8">
      <t>カリイレキン</t>
    </rPh>
    <rPh sb="8" eb="10">
      <t>ヘンカン</t>
    </rPh>
    <rPh sb="10" eb="11">
      <t>キン</t>
    </rPh>
    <phoneticPr fontId="6"/>
  </si>
  <si>
    <t>他会計への繰出金</t>
    <rPh sb="0" eb="3">
      <t>タカイケイ</t>
    </rPh>
    <rPh sb="5" eb="7">
      <t>クリダシ</t>
    </rPh>
    <rPh sb="7" eb="8">
      <t>キン</t>
    </rPh>
    <phoneticPr fontId="6"/>
  </si>
  <si>
    <t>(F)-(G)</t>
    <phoneticPr fontId="6"/>
  </si>
  <si>
    <t>(I)</t>
    <phoneticPr fontId="6"/>
  </si>
  <si>
    <t>収支再差引</t>
    <rPh sb="0" eb="2">
      <t>シュウシ</t>
    </rPh>
    <rPh sb="2" eb="3">
      <t>フタタ</t>
    </rPh>
    <rPh sb="3" eb="5">
      <t>サシヒキ</t>
    </rPh>
    <phoneticPr fontId="6"/>
  </si>
  <si>
    <t>(E)+(I)</t>
    <phoneticPr fontId="6"/>
  </si>
  <si>
    <t>(J)</t>
    <phoneticPr fontId="6"/>
  </si>
  <si>
    <t>積立金</t>
    <rPh sb="0" eb="3">
      <t>ツミタテキン</t>
    </rPh>
    <phoneticPr fontId="6"/>
  </si>
  <si>
    <t>(K)</t>
    <phoneticPr fontId="6"/>
  </si>
  <si>
    <t>前年度からの繰越金</t>
    <rPh sb="0" eb="3">
      <t>ゼンネンド</t>
    </rPh>
    <rPh sb="6" eb="9">
      <t>クリコシキン</t>
    </rPh>
    <phoneticPr fontId="6"/>
  </si>
  <si>
    <t>(L)</t>
    <phoneticPr fontId="6"/>
  </si>
  <si>
    <t>前年度繰上充用金</t>
    <rPh sb="0" eb="3">
      <t>ゼンネンド</t>
    </rPh>
    <rPh sb="3" eb="5">
      <t>クリアゲ</t>
    </rPh>
    <rPh sb="5" eb="7">
      <t>ジュウヨウ</t>
    </rPh>
    <rPh sb="7" eb="8">
      <t>キン</t>
    </rPh>
    <phoneticPr fontId="6"/>
  </si>
  <si>
    <t>(M)</t>
    <phoneticPr fontId="6"/>
  </si>
  <si>
    <t>形式収支</t>
    <rPh sb="0" eb="2">
      <t>ケイシキ</t>
    </rPh>
    <rPh sb="2" eb="4">
      <t>シュウシ</t>
    </rPh>
    <phoneticPr fontId="6"/>
  </si>
  <si>
    <t>(J)-(K)+(L)-(M)</t>
    <phoneticPr fontId="6"/>
  </si>
  <si>
    <t>(N)</t>
    <phoneticPr fontId="6"/>
  </si>
  <si>
    <t>翌年度へ繰り越すべき財源</t>
    <rPh sb="0" eb="3">
      <t>ヨクネンド</t>
    </rPh>
    <rPh sb="4" eb="5">
      <t>ク</t>
    </rPh>
    <rPh sb="6" eb="7">
      <t>コ</t>
    </rPh>
    <rPh sb="10" eb="12">
      <t>ザイゲン</t>
    </rPh>
    <phoneticPr fontId="6"/>
  </si>
  <si>
    <t>(O)</t>
    <phoneticPr fontId="6"/>
  </si>
  <si>
    <t>実質収支</t>
    <rPh sb="0" eb="2">
      <t>ジッシツ</t>
    </rPh>
    <rPh sb="2" eb="4">
      <t>シュウシ</t>
    </rPh>
    <phoneticPr fontId="6"/>
  </si>
  <si>
    <t>黒字</t>
    <rPh sb="0" eb="2">
      <t>クロジ</t>
    </rPh>
    <phoneticPr fontId="6"/>
  </si>
  <si>
    <t>(P)</t>
    <phoneticPr fontId="6"/>
  </si>
  <si>
    <t>(N)-(O)</t>
    <phoneticPr fontId="6"/>
  </si>
  <si>
    <t>赤字</t>
    <rPh sb="0" eb="2">
      <t>アカジ</t>
    </rPh>
    <phoneticPr fontId="6"/>
  </si>
  <si>
    <t>(Q)</t>
    <phoneticPr fontId="6"/>
  </si>
  <si>
    <t>赤字比率（</t>
    <rPh sb="0" eb="2">
      <t>アカジ</t>
    </rPh>
    <phoneticPr fontId="6"/>
  </si>
  <si>
    <t>×100</t>
    <phoneticPr fontId="6"/>
  </si>
  <si>
    <t>）</t>
    <phoneticPr fontId="6"/>
  </si>
  <si>
    <t>(B)-(C)</t>
    <phoneticPr fontId="6"/>
  </si>
  <si>
    <t>収益的収支比率（</t>
    <rPh sb="0" eb="3">
      <t>シュウエキテキ</t>
    </rPh>
    <rPh sb="3" eb="5">
      <t>シュウシ</t>
    </rPh>
    <phoneticPr fontId="6"/>
  </si>
  <si>
    <t>(A)</t>
    <phoneticPr fontId="6"/>
  </si>
  <si>
    <t>(D)+(H)</t>
    <phoneticPr fontId="6"/>
  </si>
  <si>
    <t>地方財政法施行令第16条第１項により算定した
資金の不足額</t>
    <rPh sb="23" eb="25">
      <t>シキン</t>
    </rPh>
    <rPh sb="26" eb="29">
      <t>フソクガク</t>
    </rPh>
    <phoneticPr fontId="6"/>
  </si>
  <si>
    <t>(R)</t>
    <phoneticPr fontId="6"/>
  </si>
  <si>
    <t>営業収益－受託工事収益　(B)-(C)</t>
    <rPh sb="0" eb="2">
      <t>エイギョウ</t>
    </rPh>
    <rPh sb="2" eb="4">
      <t>シュウエキ</t>
    </rPh>
    <rPh sb="5" eb="7">
      <t>ジュタク</t>
    </rPh>
    <rPh sb="7" eb="9">
      <t>コウジ</t>
    </rPh>
    <rPh sb="9" eb="11">
      <t>シュウエキ</t>
    </rPh>
    <phoneticPr fontId="6"/>
  </si>
  <si>
    <t>(S)</t>
    <phoneticPr fontId="6"/>
  </si>
  <si>
    <t xml:space="preserve">地方財政法による
資金不足の比率   </t>
    <rPh sb="0" eb="2">
      <t>チホウ</t>
    </rPh>
    <rPh sb="2" eb="4">
      <t>ザイセイ</t>
    </rPh>
    <rPh sb="4" eb="5">
      <t>ホウ</t>
    </rPh>
    <rPh sb="9" eb="11">
      <t>シキン</t>
    </rPh>
    <rPh sb="11" eb="13">
      <t>ブソク</t>
    </rPh>
    <rPh sb="14" eb="16">
      <t>ヒリツ</t>
    </rPh>
    <phoneticPr fontId="6"/>
  </si>
  <si>
    <t>((R)/(S)×100)</t>
    <phoneticPr fontId="6"/>
  </si>
  <si>
    <t>健全化法施行令第16条により算定した
資金の不足額</t>
    <phoneticPr fontId="6"/>
  </si>
  <si>
    <t>（T)</t>
    <phoneticPr fontId="6"/>
  </si>
  <si>
    <t>健全化法施行規則第６条に規定する
解消可能資金不足額</t>
    <phoneticPr fontId="6"/>
  </si>
  <si>
    <t>(U)</t>
    <phoneticPr fontId="6"/>
  </si>
  <si>
    <t>健全化法施行令第17条により算定した
事業の規模</t>
    <phoneticPr fontId="6"/>
  </si>
  <si>
    <t>(V)</t>
    <phoneticPr fontId="6"/>
  </si>
  <si>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6"/>
  </si>
  <si>
    <t>(（T）/（V）×100)</t>
    <phoneticPr fontId="6"/>
  </si>
  <si>
    <t>(W)</t>
    <phoneticPr fontId="6"/>
  </si>
  <si>
    <t>地方債残高</t>
    <rPh sb="0" eb="3">
      <t>チホウサイ</t>
    </rPh>
    <rPh sb="3" eb="5">
      <t>ザンダカ</t>
    </rPh>
    <phoneticPr fontId="6"/>
  </si>
  <si>
    <t>(X)</t>
    <phoneticPr fontId="6"/>
  </si>
  <si>
    <t>（２）</t>
    <phoneticPr fontId="1"/>
  </si>
  <si>
    <t>３．経営の基本方針</t>
    <rPh sb="2" eb="4">
      <t>ケイエイ</t>
    </rPh>
    <rPh sb="5" eb="7">
      <t>キホン</t>
    </rPh>
    <rPh sb="7" eb="9">
      <t>ホウシン</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</si>
  <si>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</si>
  <si>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委託料</t>
    <rPh sb="0" eb="2">
      <t>イタク</t>
    </rPh>
    <rPh sb="2" eb="3">
      <t>リョウ</t>
    </rPh>
    <phoneticPr fontId="1"/>
  </si>
  <si>
    <t>修繕費</t>
    <rPh sb="0" eb="3">
      <t>シュウゼンヒ</t>
    </rPh>
    <phoneticPr fontId="1"/>
  </si>
  <si>
    <t>動力費</t>
    <rPh sb="0" eb="2">
      <t>ドウリョク</t>
    </rPh>
    <rPh sb="2" eb="3">
      <t>ヒ</t>
    </rPh>
    <phoneticPr fontId="1"/>
  </si>
  <si>
    <t>その他の取組</t>
    <rPh sb="2" eb="3">
      <t>タ</t>
    </rPh>
    <rPh sb="4" eb="5">
      <t>ト</t>
    </rPh>
    <rPh sb="5" eb="6">
      <t>ク</t>
    </rPh>
    <phoneticPr fontId="1"/>
  </si>
  <si>
    <t>計画期間：</t>
    <rPh sb="0" eb="2">
      <t>ケイカク</t>
    </rPh>
    <rPh sb="2" eb="4">
      <t>キカン</t>
    </rPh>
    <phoneticPr fontId="1"/>
  </si>
  <si>
    <t>平成</t>
    <rPh sb="0" eb="2">
      <t>ヘイセイ</t>
    </rPh>
    <phoneticPr fontId="1"/>
  </si>
  <si>
    <t>年度</t>
    <rPh sb="0" eb="2">
      <t>ネンド</t>
    </rPh>
    <phoneticPr fontId="1"/>
  </si>
  <si>
    <t>～</t>
    <phoneticPr fontId="1"/>
  </si>
  <si>
    <t>事業の現況</t>
    <rPh sb="0" eb="2">
      <t>ジギョウ</t>
    </rPh>
    <rPh sb="3" eb="5">
      <t>ゲンキョウ</t>
    </rPh>
    <phoneticPr fontId="1"/>
  </si>
  <si>
    <t>水源</t>
    <rPh sb="0" eb="2">
      <t>スイゲン</t>
    </rPh>
    <phoneticPr fontId="1"/>
  </si>
  <si>
    <t>施設数</t>
    <rPh sb="0" eb="3">
      <t>シセツスウ</t>
    </rPh>
    <phoneticPr fontId="1"/>
  </si>
  <si>
    <t>浄水場設置数</t>
    <rPh sb="0" eb="3">
      <t>ジョウスイジョウ</t>
    </rPh>
    <rPh sb="3" eb="6">
      <t>セッチスウ</t>
    </rPh>
    <phoneticPr fontId="1"/>
  </si>
  <si>
    <t>管路延長</t>
    <rPh sb="0" eb="2">
      <t>カンロ</t>
    </rPh>
    <rPh sb="2" eb="4">
      <t>エンチョウ</t>
    </rPh>
    <phoneticPr fontId="1"/>
  </si>
  <si>
    <t>千ｍ</t>
    <rPh sb="0" eb="1">
      <t>セン</t>
    </rPh>
    <phoneticPr fontId="1"/>
  </si>
  <si>
    <t>施設能力</t>
    <rPh sb="0" eb="2">
      <t>シセツ</t>
    </rPh>
    <rPh sb="2" eb="4">
      <t>ノウリョク</t>
    </rPh>
    <phoneticPr fontId="1"/>
  </si>
  <si>
    <t>㎥／日</t>
    <rPh sb="2" eb="3">
      <t>ヒ</t>
    </rPh>
    <phoneticPr fontId="1"/>
  </si>
  <si>
    <t>施設利用率</t>
    <rPh sb="0" eb="2">
      <t>シセツ</t>
    </rPh>
    <rPh sb="2" eb="5">
      <t>リヨウリツ</t>
    </rPh>
    <phoneticPr fontId="1"/>
  </si>
  <si>
    <t>％</t>
    <phoneticPr fontId="1"/>
  </si>
  <si>
    <t>①</t>
    <phoneticPr fontId="1"/>
  </si>
  <si>
    <t>②</t>
    <phoneticPr fontId="1"/>
  </si>
  <si>
    <t>③</t>
    <phoneticPr fontId="1"/>
  </si>
  <si>
    <r>
      <t xml:space="preserve">料金改定年月日
</t>
    </r>
    <r>
      <rPr>
        <sz val="10"/>
        <color theme="1"/>
        <rFont val="ＭＳ Ｐゴシック"/>
        <family val="3"/>
        <charset val="128"/>
        <scheme val="minor"/>
      </rPr>
      <t>（消費税のみの改定は含まない）</t>
    </r>
    <rPh sb="0" eb="2">
      <t>リョウキン</t>
    </rPh>
    <rPh sb="2" eb="4">
      <t>カイテイ</t>
    </rPh>
    <rPh sb="4" eb="7">
      <t>ネンガッピ</t>
    </rPh>
    <rPh sb="9" eb="12">
      <t>ショウヒゼイ</t>
    </rPh>
    <rPh sb="15" eb="17">
      <t>カイテイ</t>
    </rPh>
    <rPh sb="18" eb="19">
      <t>フク</t>
    </rPh>
    <phoneticPr fontId="1"/>
  </si>
  <si>
    <t>④</t>
    <phoneticPr fontId="1"/>
  </si>
  <si>
    <t>これまでの主な経営健全化の取組</t>
    <rPh sb="5" eb="6">
      <t>オモ</t>
    </rPh>
    <rPh sb="7" eb="9">
      <t>ケイエイ</t>
    </rPh>
    <rPh sb="9" eb="12">
      <t>ケンゼンカ</t>
    </rPh>
    <rPh sb="13" eb="15">
      <t>トリクミ</t>
    </rPh>
    <phoneticPr fontId="1"/>
  </si>
  <si>
    <t>２．将来の事業環境</t>
    <rPh sb="2" eb="4">
      <t>ショウライ</t>
    </rPh>
    <rPh sb="5" eb="7">
      <t>ジギョウ</t>
    </rPh>
    <rPh sb="7" eb="9">
      <t>カンキョウ</t>
    </rPh>
    <phoneticPr fontId="1"/>
  </si>
  <si>
    <t>給水人口の予測</t>
    <rPh sb="0" eb="2">
      <t>キュウスイ</t>
    </rPh>
    <rPh sb="2" eb="4">
      <t>ジンコウ</t>
    </rPh>
    <rPh sb="5" eb="7">
      <t>ヨソク</t>
    </rPh>
    <phoneticPr fontId="1"/>
  </si>
  <si>
    <t>水需要の予測</t>
    <rPh sb="0" eb="1">
      <t>ミズ</t>
    </rPh>
    <rPh sb="1" eb="3">
      <t>ジュヨウ</t>
    </rPh>
    <rPh sb="4" eb="6">
      <t>ヨソク</t>
    </rPh>
    <phoneticPr fontId="1"/>
  </si>
  <si>
    <t>（３）</t>
    <phoneticPr fontId="1"/>
  </si>
  <si>
    <t>施設の見通し</t>
    <rPh sb="0" eb="2">
      <t>シセツ</t>
    </rPh>
    <rPh sb="3" eb="5">
      <t>ミトオ</t>
    </rPh>
    <phoneticPr fontId="1"/>
  </si>
  <si>
    <t>（４）</t>
    <phoneticPr fontId="1"/>
  </si>
  <si>
    <t>組織の見通し</t>
    <rPh sb="0" eb="2">
      <t>ソシキ</t>
    </rPh>
    <rPh sb="3" eb="5">
      <t>ミトオ</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</si>
  <si>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</si>
  <si>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</si>
  <si>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</si>
  <si>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②　収支計画のうち財源についての説明</t>
    <rPh sb="2" eb="4">
      <t>シュウシ</t>
    </rPh>
    <rPh sb="4" eb="6">
      <t>ケイカク</t>
    </rPh>
    <rPh sb="8" eb="10">
      <t>ザイゲン</t>
    </rPh>
    <rPh sb="14" eb="16">
      <t>セツメイ</t>
    </rPh>
    <phoneticPr fontId="1"/>
  </si>
  <si>
    <t>目標</t>
    <phoneticPr fontId="1"/>
  </si>
  <si>
    <r>
      <rPr>
        <u/>
        <sz val="16"/>
        <rFont val="ＭＳ Ｐゴシック"/>
        <family val="3"/>
        <charset val="128"/>
        <scheme val="minor"/>
      </rPr>
      <t>５．経営戦略の事後検証、更新等に関する事</t>
    </r>
    <r>
      <rPr>
        <u/>
        <sz val="16"/>
        <rFont val="ＭＳ Ｐゴシック"/>
        <family val="2"/>
        <scheme val="minor"/>
      </rPr>
      <t>項</t>
    </r>
    <phoneticPr fontId="1"/>
  </si>
  <si>
    <t>１．事業概要</t>
    <rPh sb="2" eb="4">
      <t>ジギョウ</t>
    </rPh>
    <rPh sb="4" eb="6">
      <t>ガイヨウ</t>
    </rPh>
    <phoneticPr fontId="1"/>
  </si>
  <si>
    <t>料金体系の
概要・考え方</t>
    <rPh sb="0" eb="2">
      <t>リョウキン</t>
    </rPh>
    <rPh sb="2" eb="4">
      <t>タイケイ</t>
    </rPh>
    <rPh sb="6" eb="8">
      <t>ガイヨウ</t>
    </rPh>
    <rPh sb="9" eb="10">
      <t>カンガ</t>
    </rPh>
    <rPh sb="11" eb="12">
      <t>カタ</t>
    </rPh>
    <phoneticPr fontId="1"/>
  </si>
  <si>
    <t>計画給水人口</t>
    <rPh sb="0" eb="2">
      <t>ケイカク</t>
    </rPh>
    <rPh sb="2" eb="4">
      <t>キュウスイ</t>
    </rPh>
    <rPh sb="4" eb="6">
      <t>ジンコウ</t>
    </rPh>
    <phoneticPr fontId="1"/>
  </si>
  <si>
    <t>現在給水人口</t>
    <rPh sb="0" eb="2">
      <t>ゲンザイ</t>
    </rPh>
    <rPh sb="2" eb="4">
      <t>キュウスイ</t>
    </rPh>
    <rPh sb="4" eb="6">
      <t>ジンコウ</t>
    </rPh>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</si>
  <si>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</si>
  <si>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（５）</t>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</si>
  <si>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</si>
  <si>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配水池設置数</t>
    <rPh sb="0" eb="2">
      <t>ハイスイ</t>
    </rPh>
    <rPh sb="2" eb="3">
      <t>イケ</t>
    </rPh>
    <rPh sb="3" eb="6">
      <t>セッチスウ</t>
    </rPh>
    <phoneticPr fontId="1"/>
  </si>
  <si>
    <t>料金収入の見通し</t>
    <rPh sb="0" eb="2">
      <t>リョウキン</t>
    </rPh>
    <rPh sb="2" eb="4">
      <t>シュウニュウ</t>
    </rPh>
    <rPh sb="5" eb="7">
      <t>ミトオ</t>
    </rPh>
    <phoneticPr fontId="1"/>
  </si>
  <si>
    <t>策　　定　　日：</t>
    <phoneticPr fontId="1"/>
  </si>
  <si>
    <t>平成</t>
    <rPh sb="0" eb="2">
      <t>ヘイセイ</t>
    </rPh>
    <phoneticPr fontId="1"/>
  </si>
  <si>
    <t>年</t>
    <rPh sb="0" eb="1">
      <t>ネン</t>
    </rPh>
    <phoneticPr fontId="1"/>
  </si>
  <si>
    <t>月</t>
    <rPh sb="0" eb="1">
      <t>ツキ</t>
    </rPh>
    <phoneticPr fontId="1"/>
  </si>
  <si>
    <t>供用開始年月日</t>
    <rPh sb="0" eb="2">
      <t>キョウヨウ</t>
    </rPh>
    <rPh sb="2" eb="4">
      <t>カイシ</t>
    </rPh>
    <rPh sb="4" eb="7">
      <t>ネンガッピ</t>
    </rPh>
    <phoneticPr fontId="1"/>
  </si>
  <si>
    <t>①　投資について検討状況等</t>
    <rPh sb="2" eb="4">
      <t>トウシ</t>
    </rPh>
    <rPh sb="8" eb="10">
      <t>ケントウ</t>
    </rPh>
    <rPh sb="10" eb="12">
      <t>ジョウキョウ</t>
    </rPh>
    <rPh sb="12" eb="13">
      <t>ナド</t>
    </rPh>
    <phoneticPr fontId="1"/>
  </si>
  <si>
    <t>②　財源について検討状況等</t>
    <rPh sb="2" eb="4">
      <t>ザイゲン</t>
    </rPh>
    <rPh sb="8" eb="10">
      <t>ケントウ</t>
    </rPh>
    <rPh sb="10" eb="12">
      <t>ジョウキョウ</t>
    </rPh>
    <rPh sb="12" eb="13">
      <t>ナド</t>
    </rPh>
    <phoneticPr fontId="1"/>
  </si>
  <si>
    <t>③　投資以外の経費についての検討状況等</t>
    <rPh sb="4" eb="6">
      <t>イガイ</t>
    </rPh>
    <rPh sb="18" eb="19">
      <t>ナド</t>
    </rPh>
    <phoneticPr fontId="1"/>
  </si>
  <si>
    <t>（２）投資・財政計画（収支計画）の策定に当たっての説明</t>
    <rPh sb="3" eb="5">
      <t>トウシ</t>
    </rPh>
    <rPh sb="6" eb="8">
      <t>ザイセイ</t>
    </rPh>
    <rPh sb="8" eb="10">
      <t>ケイカク</t>
    </rPh>
    <rPh sb="11" eb="13">
      <t>シュウシ</t>
    </rPh>
    <rPh sb="20" eb="21">
      <t>ア</t>
    </rPh>
    <phoneticPr fontId="1"/>
  </si>
  <si>
    <t>　　　　　　　　　　　　　　　　　　　　　　　　　　　　　　　　　　　　　　　　　　　　　　　　　　　　　　　　　　　　　（複数選択可）</t>
    <rPh sb="62" eb="64">
      <t>フクスウ</t>
    </rPh>
    <rPh sb="64" eb="66">
      <t>センタク</t>
    </rPh>
    <rPh sb="66" eb="67">
      <t>カ</t>
    </rPh>
    <phoneticPr fontId="1"/>
  </si>
  <si>
    <r>
      <t>（３）</t>
    </r>
    <r>
      <rPr>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24" eb="26">
      <t>コンゴ</t>
    </rPh>
    <rPh sb="26" eb="28">
      <t>ケントウ</t>
    </rPh>
    <rPh sb="28" eb="30">
      <t>ヨテイ</t>
    </rPh>
    <rPh sb="31" eb="33">
      <t>トリクミ</t>
    </rPh>
    <rPh sb="34" eb="36">
      <t>ガイヨウ</t>
    </rPh>
    <phoneticPr fontId="1"/>
  </si>
  <si>
    <t>団　　体　　名：</t>
    <rPh sb="0" eb="1">
      <t>ダン</t>
    </rPh>
    <rPh sb="3" eb="4">
      <t>カラダ</t>
    </rPh>
    <rPh sb="6" eb="7">
      <t>メイ</t>
    </rPh>
    <phoneticPr fontId="1"/>
  </si>
  <si>
    <t>事　　業　　名：</t>
    <rPh sb="0" eb="1">
      <t>コト</t>
    </rPh>
    <rPh sb="3" eb="4">
      <t>ギョウ</t>
    </rPh>
    <rPh sb="6" eb="7">
      <t>メイ</t>
    </rPh>
    <phoneticPr fontId="1"/>
  </si>
  <si>
    <t>法適（全部・財務）
・非適の区分</t>
    <rPh sb="0" eb="1">
      <t>ホウ</t>
    </rPh>
    <rPh sb="1" eb="2">
      <t>テキ</t>
    </rPh>
    <rPh sb="3" eb="5">
      <t>ゼンブ</t>
    </rPh>
    <rPh sb="6" eb="8">
      <t>ザイム</t>
    </rPh>
    <rPh sb="11" eb="12">
      <t>ヒ</t>
    </rPh>
    <rPh sb="12" eb="13">
      <t>テキ</t>
    </rPh>
    <rPh sb="14" eb="16">
      <t>クブン</t>
    </rPh>
    <phoneticPr fontId="1"/>
  </si>
  <si>
    <t>施　設　</t>
    <rPh sb="0" eb="1">
      <t>シ</t>
    </rPh>
    <rPh sb="2" eb="3">
      <t>セツ</t>
    </rPh>
    <phoneticPr fontId="1"/>
  </si>
  <si>
    <t>料　金</t>
    <rPh sb="0" eb="1">
      <t>リョウ</t>
    </rPh>
    <rPh sb="2" eb="3">
      <t>キン</t>
    </rPh>
    <phoneticPr fontId="1"/>
  </si>
  <si>
    <t>組　織</t>
    <rPh sb="0" eb="1">
      <t>グミ</t>
    </rPh>
    <rPh sb="2" eb="3">
      <t>オリ</t>
    </rPh>
    <phoneticPr fontId="1"/>
  </si>
  <si>
    <t>給　水</t>
    <rPh sb="0" eb="1">
      <t>キュウ</t>
    </rPh>
    <rPh sb="2" eb="3">
      <t>ミズ</t>
    </rPh>
    <phoneticPr fontId="1"/>
  </si>
  <si>
    <t>職員給与費</t>
    <rPh sb="0" eb="2">
      <t>ショクイン</t>
    </rPh>
    <rPh sb="2" eb="4">
      <t>キュウヨ</t>
    </rPh>
    <rPh sb="4" eb="5">
      <t>ヒ</t>
    </rPh>
    <phoneticPr fontId="1"/>
  </si>
  <si>
    <t>人</t>
    <rPh sb="0" eb="1">
      <t>ニン</t>
    </rPh>
    <phoneticPr fontId="1"/>
  </si>
  <si>
    <t>有収水量密度</t>
    <rPh sb="0" eb="2">
      <t>ユウシュウ</t>
    </rPh>
    <rPh sb="2" eb="4">
      <t>スイリョウ</t>
    </rPh>
    <rPh sb="4" eb="6">
      <t>ミツド</t>
    </rPh>
    <phoneticPr fontId="1"/>
  </si>
  <si>
    <t>千㎥／ha</t>
    <rPh sb="0" eb="1">
      <t>セン</t>
    </rPh>
    <phoneticPr fontId="1"/>
  </si>
  <si>
    <t>御杖村簡易水道事業経営戦略</t>
    <rPh sb="0" eb="3">
      <t>ミツエムラ</t>
    </rPh>
    <rPh sb="3" eb="5">
      <t>カンイ</t>
    </rPh>
    <rPh sb="5" eb="7">
      <t>スイドウ</t>
    </rPh>
    <rPh sb="7" eb="9">
      <t>ジギョウ</t>
    </rPh>
    <rPh sb="9" eb="11">
      <t>ケイエイ</t>
    </rPh>
    <rPh sb="11" eb="13">
      <t>センリャク</t>
    </rPh>
    <phoneticPr fontId="1"/>
  </si>
  <si>
    <t>御杖村</t>
    <rPh sb="0" eb="3">
      <t>ミツエムラ</t>
    </rPh>
    <phoneticPr fontId="1"/>
  </si>
  <si>
    <t>御杖村簡易水道事業</t>
    <rPh sb="0" eb="3">
      <t>ミツエムラ</t>
    </rPh>
    <rPh sb="3" eb="5">
      <t>カンイ</t>
    </rPh>
    <rPh sb="5" eb="7">
      <t>スイドウ</t>
    </rPh>
    <rPh sb="7" eb="9">
      <t>ジギョウ</t>
    </rPh>
    <phoneticPr fontId="1"/>
  </si>
  <si>
    <t>非適</t>
    <rPh sb="0" eb="1">
      <t>ヒ</t>
    </rPh>
    <rPh sb="1" eb="2">
      <t>テキ</t>
    </rPh>
    <phoneticPr fontId="1"/>
  </si>
  <si>
    <t>昭和４６年　４月　１日　</t>
    <rPh sb="0" eb="2">
      <t>ショウワ</t>
    </rPh>
    <rPh sb="4" eb="5">
      <t>トシ</t>
    </rPh>
    <rPh sb="7" eb="8">
      <t>ツキ</t>
    </rPh>
    <rPh sb="10" eb="11">
      <t>ヒ</t>
    </rPh>
    <phoneticPr fontId="1"/>
  </si>
  <si>
    <t>　　　　　　　　図１　　　　　　　　　　　　　　　　　　　　　　　　　　　　　　　　　　　　　　　　　　　　　　　　　　　　　　　　　　　　　　　　　　　　　　　　　　　　　　　　　　　　　　　　　　　　　　　　　　　　
　　　　　　　　　　　　　　　　　　　　　組織体制は、図１に示すとおり、水道事業管理者である村長の下、　　　　　　　　　　　　　　　　　　　　　　　　　　　　　　　　　　　　　　　　　　　　　　　　　　　　　　　　　　　　　　　　　　　　　　　
                                              住民生活課内の水道担当者１人（補助人員１～３名）となっている。　　　　　　　　　　　　　　　　　　　　　　　　　　　　　　　　　　　　　　　　　　　　　　　　　　　　　　　　　　　　　　　　　　　　　　　　　　　　　　　　　　　　　　　　　　　　　
　　　　　　　　　　　　　　　　　　　　　過去１０年の年齢構成は、平成１9年度から平成２５年度までは３０代の職員１名、　　　　　　　　　　　　　　　　　　　　　　　　　　　　　　　　　　　　　　　　　　　　　　　　　　　　　　　　　　　　　　　　　　　　　　　　　　　　
　　　　　　　　　　　　　　　　　　　　　平成２６年度から平成２７年度は４０代の職員１名、平成２８年度は20代の職員1名である。</t>
    <rPh sb="8" eb="9">
      <t>ズ</t>
    </rPh>
    <rPh sb="132" eb="134">
      <t>ソシキ</t>
    </rPh>
    <rPh sb="134" eb="136">
      <t>タイセイ</t>
    </rPh>
    <rPh sb="138" eb="139">
      <t>ズ</t>
    </rPh>
    <rPh sb="141" eb="142">
      <t>シメ</t>
    </rPh>
    <rPh sb="147" eb="149">
      <t>スイドウ</t>
    </rPh>
    <rPh sb="149" eb="151">
      <t>ジギョウ</t>
    </rPh>
    <rPh sb="151" eb="154">
      <t>カンリシャ</t>
    </rPh>
    <rPh sb="157" eb="159">
      <t>ソンチョウ</t>
    </rPh>
    <rPh sb="160" eb="161">
      <t>モト</t>
    </rPh>
    <rPh sb="280" eb="282">
      <t>ジュウミン</t>
    </rPh>
    <rPh sb="282" eb="285">
      <t>セイカツカ</t>
    </rPh>
    <rPh sb="285" eb="286">
      <t>ナイ</t>
    </rPh>
    <rPh sb="287" eb="289">
      <t>スイドウ</t>
    </rPh>
    <rPh sb="289" eb="292">
      <t>タントウシャ</t>
    </rPh>
    <rPh sb="293" eb="294">
      <t>ニン</t>
    </rPh>
    <rPh sb="295" eb="297">
      <t>ホジョ</t>
    </rPh>
    <rPh sb="297" eb="299">
      <t>ジンイン</t>
    </rPh>
    <rPh sb="302" eb="303">
      <t>メイ</t>
    </rPh>
    <rPh sb="426" eb="428">
      <t>カコ</t>
    </rPh>
    <rPh sb="430" eb="431">
      <t>ネン</t>
    </rPh>
    <rPh sb="432" eb="434">
      <t>ネンレイ</t>
    </rPh>
    <rPh sb="434" eb="436">
      <t>コウセイ</t>
    </rPh>
    <rPh sb="438" eb="440">
      <t>ヘイセイ</t>
    </rPh>
    <rPh sb="442" eb="443">
      <t>ネン</t>
    </rPh>
    <rPh sb="443" eb="444">
      <t>ド</t>
    </rPh>
    <rPh sb="446" eb="448">
      <t>ヘイセイ</t>
    </rPh>
    <rPh sb="450" eb="451">
      <t>ネン</t>
    </rPh>
    <rPh sb="451" eb="452">
      <t>ド</t>
    </rPh>
    <rPh sb="457" eb="458">
      <t>ダイ</t>
    </rPh>
    <rPh sb="459" eb="461">
      <t>ショクイン</t>
    </rPh>
    <rPh sb="462" eb="463">
      <t>メイ</t>
    </rPh>
    <rPh sb="562" eb="564">
      <t>ヘイセイ</t>
    </rPh>
    <rPh sb="566" eb="567">
      <t>ネン</t>
    </rPh>
    <rPh sb="567" eb="568">
      <t>ド</t>
    </rPh>
    <rPh sb="570" eb="572">
      <t>ヘイセイ</t>
    </rPh>
    <rPh sb="574" eb="576">
      <t>ネンド</t>
    </rPh>
    <rPh sb="579" eb="580">
      <t>ダイ</t>
    </rPh>
    <rPh sb="581" eb="583">
      <t>ショクイン</t>
    </rPh>
    <rPh sb="584" eb="585">
      <t>メイ</t>
    </rPh>
    <rPh sb="586" eb="588">
      <t>ヘイセイ</t>
    </rPh>
    <rPh sb="590" eb="592">
      <t>ネンド</t>
    </rPh>
    <rPh sb="595" eb="596">
      <t>ダイ</t>
    </rPh>
    <rPh sb="597" eb="599">
      <t>ショクイン</t>
    </rPh>
    <rPh sb="600" eb="601">
      <t>メイ</t>
    </rPh>
    <phoneticPr fontId="1"/>
  </si>
  <si>
    <t>御杖村人口ビジョン（平成28年1月策定）によれば、わが村の人口は昭和35年以降継続的に減少しており、昭和60年に3,287人であった人口は平成22年には2,102人、平成27年4月には1,839人と、30年間で44％の減となっている。今後もこの傾向は続き、次の10年で人口は1,500人を割り込むと予測される。
わが村の簡易水道事業に係る給水人口は、行政区域内人口の約96％程度で推移しており、行政区域内人口に従って推移するものと予測される。</t>
    <rPh sb="0" eb="2">
      <t>ミツエムラ</t>
    </rPh>
    <rPh sb="2" eb="4">
      <t>ジンコウ</t>
    </rPh>
    <rPh sb="9" eb="11">
      <t>ヘイセイ</t>
    </rPh>
    <rPh sb="13" eb="14">
      <t>ネン</t>
    </rPh>
    <rPh sb="15" eb="16">
      <t>ガツ</t>
    </rPh>
    <rPh sb="16" eb="18">
      <t>サクテイ</t>
    </rPh>
    <rPh sb="26" eb="27">
      <t>ムラ</t>
    </rPh>
    <rPh sb="28" eb="30">
      <t>ジンコウ</t>
    </rPh>
    <rPh sb="31" eb="33">
      <t>ショウワ</t>
    </rPh>
    <rPh sb="35" eb="36">
      <t>ネン</t>
    </rPh>
    <rPh sb="36" eb="38">
      <t>イコウ</t>
    </rPh>
    <rPh sb="38" eb="41">
      <t>ケイゾクテキ</t>
    </rPh>
    <rPh sb="42" eb="44">
      <t>ゲンショウ</t>
    </rPh>
    <rPh sb="49" eb="51">
      <t>ショウワ</t>
    </rPh>
    <rPh sb="53" eb="54">
      <t>ネン</t>
    </rPh>
    <rPh sb="60" eb="61">
      <t>ニン</t>
    </rPh>
    <rPh sb="65" eb="67">
      <t>ジンコウ</t>
    </rPh>
    <rPh sb="68" eb="70">
      <t>ヘイセイ</t>
    </rPh>
    <rPh sb="72" eb="73">
      <t>ネン</t>
    </rPh>
    <rPh sb="80" eb="81">
      <t>ニン</t>
    </rPh>
    <rPh sb="82" eb="84">
      <t>ヘイセイ</t>
    </rPh>
    <rPh sb="86" eb="87">
      <t>ネン</t>
    </rPh>
    <rPh sb="88" eb="89">
      <t>ガツ</t>
    </rPh>
    <rPh sb="96" eb="97">
      <t>ニン</t>
    </rPh>
    <rPh sb="101" eb="102">
      <t>ネン</t>
    </rPh>
    <rPh sb="102" eb="103">
      <t>カン</t>
    </rPh>
    <rPh sb="108" eb="109">
      <t>ゲン</t>
    </rPh>
    <rPh sb="116" eb="118">
      <t>コンゴ</t>
    </rPh>
    <rPh sb="121" eb="123">
      <t>ケイコウ</t>
    </rPh>
    <rPh sb="124" eb="125">
      <t>ツヅ</t>
    </rPh>
    <rPh sb="127" eb="128">
      <t>ツギ</t>
    </rPh>
    <rPh sb="131" eb="132">
      <t>ネン</t>
    </rPh>
    <rPh sb="133" eb="135">
      <t>ジンコウ</t>
    </rPh>
    <rPh sb="141" eb="142">
      <t>ニン</t>
    </rPh>
    <rPh sb="143" eb="144">
      <t>ワ</t>
    </rPh>
    <rPh sb="146" eb="147">
      <t>コ</t>
    </rPh>
    <rPh sb="148" eb="150">
      <t>ヨソク</t>
    </rPh>
    <rPh sb="157" eb="158">
      <t>ムラ</t>
    </rPh>
    <rPh sb="159" eb="161">
      <t>カンイ</t>
    </rPh>
    <rPh sb="161" eb="163">
      <t>スイドウ</t>
    </rPh>
    <rPh sb="163" eb="165">
      <t>ジギョウ</t>
    </rPh>
    <rPh sb="167" eb="168">
      <t>カカ</t>
    </rPh>
    <rPh sb="170" eb="172">
      <t>ジンコウ</t>
    </rPh>
    <rPh sb="174" eb="176">
      <t>ギョウセイ</t>
    </rPh>
    <rPh sb="176" eb="179">
      <t>クイキナイ</t>
    </rPh>
    <rPh sb="179" eb="181">
      <t>ジンコウ</t>
    </rPh>
    <rPh sb="182" eb="183">
      <t>ヤク</t>
    </rPh>
    <rPh sb="186" eb="188">
      <t>テイド</t>
    </rPh>
    <rPh sb="189" eb="191">
      <t>スイイ</t>
    </rPh>
    <rPh sb="196" eb="198">
      <t>ギョウセイ</t>
    </rPh>
    <rPh sb="198" eb="201">
      <t>クイキナイ</t>
    </rPh>
    <rPh sb="201" eb="203">
      <t>ジンコウ</t>
    </rPh>
    <rPh sb="204" eb="205">
      <t>ジュウ</t>
    </rPh>
    <rPh sb="207" eb="209">
      <t>スイイ</t>
    </rPh>
    <rPh sb="214" eb="216">
      <t>ヨソク</t>
    </rPh>
    <phoneticPr fontId="1"/>
  </si>
  <si>
    <t>職員数は長らく1名であり、今後もこの体制を続けるものである。</t>
    <rPh sb="0" eb="2">
      <t>ショクインスウ</t>
    </rPh>
    <rPh sb="3" eb="4">
      <t>ナガ</t>
    </rPh>
    <rPh sb="7" eb="8">
      <t>メイ</t>
    </rPh>
    <rPh sb="12" eb="14">
      <t>コンゴ</t>
    </rPh>
    <rPh sb="17" eb="19">
      <t>タイセイ</t>
    </rPh>
    <rPh sb="21" eb="22">
      <t>ツヅ</t>
    </rPh>
    <phoneticPr fontId="1"/>
  </si>
  <si>
    <t>29年度</t>
    <rPh sb="2" eb="4">
      <t>ネンド</t>
    </rPh>
    <phoneticPr fontId="1"/>
  </si>
  <si>
    <t>30年度</t>
    <rPh sb="2" eb="4">
      <t>ネンド</t>
    </rPh>
    <phoneticPr fontId="1"/>
  </si>
  <si>
    <t>31年度</t>
    <rPh sb="2" eb="4">
      <t>ネンド</t>
    </rPh>
    <phoneticPr fontId="1"/>
  </si>
  <si>
    <t>32年度</t>
    <rPh sb="2" eb="4">
      <t>ネンド</t>
    </rPh>
    <phoneticPr fontId="1"/>
  </si>
  <si>
    <t>33年度</t>
    <rPh sb="2" eb="4">
      <t>ネンド</t>
    </rPh>
    <phoneticPr fontId="1"/>
  </si>
  <si>
    <t>34年度</t>
    <rPh sb="2" eb="4">
      <t>ネンド</t>
    </rPh>
    <phoneticPr fontId="1"/>
  </si>
  <si>
    <t>35年度</t>
    <rPh sb="2" eb="4">
      <t>ネンド</t>
    </rPh>
    <phoneticPr fontId="1"/>
  </si>
  <si>
    <t>36年度</t>
    <rPh sb="2" eb="4">
      <t>ネンド</t>
    </rPh>
    <phoneticPr fontId="1"/>
  </si>
  <si>
    <t>37年度</t>
    <rPh sb="2" eb="4">
      <t>ネンド</t>
    </rPh>
    <phoneticPr fontId="1"/>
  </si>
  <si>
    <t xml:space="preserve">わが村の地形的条件を考慮すると、現状以上の施設統合は難しい。水需要が減少しているため個々の施設のスペックダウン等を検討し、経費の削減につなげる。
・委託料に関しては、検針業務を民間に委託しているほか、水質検査を一部事務組合に委託し人件費の削減を図っている。包括的民間委託等は、事業規模が小さいため効果が期待できない。
・修繕費に関しては、漏水の頻発等、増加の懸念がある。管路更新により漏水なき水道を実現する。
・職員給与費に関しては、適正に運用する。
</t>
    <rPh sb="2" eb="3">
      <t>ムラ</t>
    </rPh>
    <rPh sb="7" eb="9">
      <t>ジョウケン</t>
    </rPh>
    <rPh sb="10" eb="12">
      <t>コウリョ</t>
    </rPh>
    <rPh sb="16" eb="18">
      <t>ゲンジョウ</t>
    </rPh>
    <rPh sb="18" eb="20">
      <t>イジョウ</t>
    </rPh>
    <rPh sb="21" eb="23">
      <t>シセツ</t>
    </rPh>
    <rPh sb="23" eb="25">
      <t>トウゴウ</t>
    </rPh>
    <rPh sb="26" eb="27">
      <t>ムズカ</t>
    </rPh>
    <rPh sb="30" eb="31">
      <t>ミズ</t>
    </rPh>
    <rPh sb="31" eb="33">
      <t>ジュヨウ</t>
    </rPh>
    <rPh sb="34" eb="36">
      <t>ゲンショウ</t>
    </rPh>
    <rPh sb="42" eb="44">
      <t>ココ</t>
    </rPh>
    <rPh sb="45" eb="47">
      <t>シセツ</t>
    </rPh>
    <rPh sb="55" eb="56">
      <t>トウ</t>
    </rPh>
    <rPh sb="57" eb="59">
      <t>ケントウ</t>
    </rPh>
    <rPh sb="61" eb="63">
      <t>ケイヒ</t>
    </rPh>
    <rPh sb="64" eb="66">
      <t>サクゲン</t>
    </rPh>
    <rPh sb="75" eb="77">
      <t>イタク</t>
    </rPh>
    <rPh sb="77" eb="78">
      <t>リョウ</t>
    </rPh>
    <rPh sb="84" eb="86">
      <t>ケンシン</t>
    </rPh>
    <rPh sb="86" eb="88">
      <t>ギョウム</t>
    </rPh>
    <rPh sb="89" eb="91">
      <t>ミンカン</t>
    </rPh>
    <rPh sb="92" eb="94">
      <t>イタク</t>
    </rPh>
    <rPh sb="101" eb="103">
      <t>スイシツ</t>
    </rPh>
    <rPh sb="103" eb="105">
      <t>ケンサ</t>
    </rPh>
    <rPh sb="106" eb="108">
      <t>イチブ</t>
    </rPh>
    <rPh sb="108" eb="110">
      <t>ジム</t>
    </rPh>
    <rPh sb="110" eb="112">
      <t>クミアイ</t>
    </rPh>
    <rPh sb="113" eb="115">
      <t>イタク</t>
    </rPh>
    <rPh sb="116" eb="119">
      <t>ジンケンヒ</t>
    </rPh>
    <rPh sb="120" eb="122">
      <t>サクゲン</t>
    </rPh>
    <rPh sb="123" eb="124">
      <t>ハカ</t>
    </rPh>
    <rPh sb="129" eb="132">
      <t>ホウカツテキ</t>
    </rPh>
    <rPh sb="132" eb="134">
      <t>ミンカン</t>
    </rPh>
    <rPh sb="134" eb="136">
      <t>イタク</t>
    </rPh>
    <rPh sb="136" eb="137">
      <t>トウ</t>
    </rPh>
    <rPh sb="139" eb="141">
      <t>ジギョウ</t>
    </rPh>
    <rPh sb="141" eb="143">
      <t>キボ</t>
    </rPh>
    <rPh sb="144" eb="145">
      <t>チイ</t>
    </rPh>
    <rPh sb="149" eb="151">
      <t>コウカ</t>
    </rPh>
    <rPh sb="152" eb="154">
      <t>キタイ</t>
    </rPh>
    <rPh sb="161" eb="163">
      <t>シュウゼン</t>
    </rPh>
    <rPh sb="165" eb="166">
      <t>カン</t>
    </rPh>
    <rPh sb="170" eb="172">
      <t>ロウスイ</t>
    </rPh>
    <rPh sb="173" eb="175">
      <t>ヒンパツ</t>
    </rPh>
    <rPh sb="175" eb="176">
      <t>ナド</t>
    </rPh>
    <rPh sb="177" eb="179">
      <t>ゾウカ</t>
    </rPh>
    <rPh sb="180" eb="182">
      <t>ケネン</t>
    </rPh>
    <rPh sb="186" eb="188">
      <t>カンロ</t>
    </rPh>
    <rPh sb="188" eb="190">
      <t>コウシン</t>
    </rPh>
    <rPh sb="193" eb="195">
      <t>ロウスイ</t>
    </rPh>
    <rPh sb="197" eb="199">
      <t>スイドウ</t>
    </rPh>
    <rPh sb="200" eb="202">
      <t>ジツゲン</t>
    </rPh>
    <rPh sb="207" eb="209">
      <t>ショクイン</t>
    </rPh>
    <rPh sb="209" eb="211">
      <t>キュウヨ</t>
    </rPh>
    <rPh sb="218" eb="220">
      <t>テキセイ</t>
    </rPh>
    <rPh sb="221" eb="223">
      <t>ウンヨウ</t>
    </rPh>
    <phoneticPr fontId="1"/>
  </si>
  <si>
    <t>委託による事で費用削減に繋がる業務を精査する。</t>
    <rPh sb="0" eb="2">
      <t>イタク</t>
    </rPh>
    <rPh sb="5" eb="6">
      <t>コト</t>
    </rPh>
    <rPh sb="7" eb="9">
      <t>ヒヨウ</t>
    </rPh>
    <rPh sb="9" eb="11">
      <t>サクゲン</t>
    </rPh>
    <rPh sb="12" eb="13">
      <t>ツナ</t>
    </rPh>
    <rPh sb="15" eb="17">
      <t>ギョウム</t>
    </rPh>
    <rPh sb="18" eb="20">
      <t>セイサ</t>
    </rPh>
    <phoneticPr fontId="1"/>
  </si>
  <si>
    <t>管路更新により漏水に係る修繕費は縮小すると推測できるが、そのほか修繕費の削減に繋がる事については十分検討する。</t>
    <rPh sb="0" eb="2">
      <t>カンロ</t>
    </rPh>
    <rPh sb="2" eb="4">
      <t>コウシン</t>
    </rPh>
    <rPh sb="7" eb="9">
      <t>ロウスイ</t>
    </rPh>
    <rPh sb="10" eb="11">
      <t>カカ</t>
    </rPh>
    <rPh sb="12" eb="15">
      <t>シュウゼンヒ</t>
    </rPh>
    <rPh sb="16" eb="18">
      <t>シュクショウ</t>
    </rPh>
    <rPh sb="21" eb="23">
      <t>スイソク</t>
    </rPh>
    <rPh sb="32" eb="34">
      <t>シュウゼン</t>
    </rPh>
    <rPh sb="34" eb="35">
      <t>ヒ</t>
    </rPh>
    <rPh sb="36" eb="38">
      <t>サクゲン</t>
    </rPh>
    <rPh sb="39" eb="40">
      <t>ツナ</t>
    </rPh>
    <rPh sb="42" eb="43">
      <t>コト</t>
    </rPh>
    <rPh sb="48" eb="50">
      <t>ジュウブン</t>
    </rPh>
    <rPh sb="50" eb="52">
      <t>ケントウ</t>
    </rPh>
    <phoneticPr fontId="1"/>
  </si>
  <si>
    <t>本村の規定による。</t>
    <rPh sb="0" eb="2">
      <t>ホンソン</t>
    </rPh>
    <rPh sb="3" eb="5">
      <t>キテイ</t>
    </rPh>
    <phoneticPr fontId="1"/>
  </si>
  <si>
    <t>必要に応じ検討する。</t>
    <rPh sb="0" eb="2">
      <t>ヒツヨウ</t>
    </rPh>
    <rPh sb="3" eb="4">
      <t>オウ</t>
    </rPh>
    <rPh sb="5" eb="7">
      <t>ケントウ</t>
    </rPh>
    <phoneticPr fontId="1"/>
  </si>
  <si>
    <t>昭和40年代に始まったわが村の簡易水道事業は、昭和60年代から4大字毎各1事業で広範囲を給水地域とする形に拡張され、以後温泉施設、介護施設等の開業により神末地区について更に拡張された。その後、給水人口の減少に伴う経営状況の悪化が懸念され、平成19年度に基本料金の改定を行ったほか、平成23年度から平成25年度にかけて、4事業のソフト統合を行い事業統合を実現した。この際、施設の統合が検討されたものの、費用対効果が見込めず断念した。</t>
    <rPh sb="0" eb="2">
      <t>ショウワ</t>
    </rPh>
    <rPh sb="4" eb="6">
      <t>ネンダイ</t>
    </rPh>
    <rPh sb="7" eb="8">
      <t>ハジ</t>
    </rPh>
    <rPh sb="15" eb="17">
      <t>カンイ</t>
    </rPh>
    <rPh sb="17" eb="19">
      <t>スイドウ</t>
    </rPh>
    <rPh sb="19" eb="21">
      <t>ジギョウ</t>
    </rPh>
    <rPh sb="23" eb="25">
      <t>ショウワ</t>
    </rPh>
    <rPh sb="27" eb="29">
      <t>ネンダイ</t>
    </rPh>
    <rPh sb="32" eb="34">
      <t>オオアザ</t>
    </rPh>
    <rPh sb="34" eb="35">
      <t>ゴト</t>
    </rPh>
    <rPh sb="35" eb="36">
      <t>カク</t>
    </rPh>
    <rPh sb="37" eb="39">
      <t>ジギョウ</t>
    </rPh>
    <rPh sb="40" eb="41">
      <t>ヒロ</t>
    </rPh>
    <rPh sb="41" eb="43">
      <t>ハンイ</t>
    </rPh>
    <rPh sb="44" eb="46">
      <t>キュウスイ</t>
    </rPh>
    <rPh sb="46" eb="48">
      <t>チイキ</t>
    </rPh>
    <rPh sb="51" eb="52">
      <t>カタチ</t>
    </rPh>
    <rPh sb="53" eb="55">
      <t>カクチョウ</t>
    </rPh>
    <rPh sb="58" eb="60">
      <t>イゴ</t>
    </rPh>
    <rPh sb="60" eb="62">
      <t>オンセン</t>
    </rPh>
    <rPh sb="62" eb="64">
      <t>シセツ</t>
    </rPh>
    <rPh sb="65" eb="67">
      <t>カイゴ</t>
    </rPh>
    <rPh sb="67" eb="69">
      <t>シセツ</t>
    </rPh>
    <rPh sb="69" eb="70">
      <t>トウ</t>
    </rPh>
    <rPh sb="71" eb="73">
      <t>カイギョウ</t>
    </rPh>
    <rPh sb="76" eb="78">
      <t>コウズエ</t>
    </rPh>
    <rPh sb="78" eb="80">
      <t>チク</t>
    </rPh>
    <rPh sb="84" eb="85">
      <t>サラ</t>
    </rPh>
    <rPh sb="86" eb="88">
      <t>カクチョウ</t>
    </rPh>
    <rPh sb="94" eb="95">
      <t>ゴ</t>
    </rPh>
    <rPh sb="96" eb="98">
      <t>キュウスイ</t>
    </rPh>
    <rPh sb="98" eb="100">
      <t>ジンコウ</t>
    </rPh>
    <rPh sb="101" eb="103">
      <t>ゲンショウ</t>
    </rPh>
    <rPh sb="104" eb="105">
      <t>トモナ</t>
    </rPh>
    <rPh sb="106" eb="108">
      <t>ケイエイ</t>
    </rPh>
    <rPh sb="108" eb="110">
      <t>ジョウキョウ</t>
    </rPh>
    <rPh sb="111" eb="113">
      <t>アッカ</t>
    </rPh>
    <rPh sb="114" eb="116">
      <t>ケネン</t>
    </rPh>
    <rPh sb="119" eb="121">
      <t>ヘイセイ</t>
    </rPh>
    <rPh sb="123" eb="124">
      <t>ネン</t>
    </rPh>
    <rPh sb="124" eb="125">
      <t>ド</t>
    </rPh>
    <rPh sb="126" eb="128">
      <t>キホン</t>
    </rPh>
    <rPh sb="128" eb="130">
      <t>リョウキン</t>
    </rPh>
    <rPh sb="131" eb="133">
      <t>カイテイ</t>
    </rPh>
    <rPh sb="134" eb="135">
      <t>オコナ</t>
    </rPh>
    <rPh sb="140" eb="142">
      <t>ヘイセイ</t>
    </rPh>
    <rPh sb="144" eb="146">
      <t>ネンド</t>
    </rPh>
    <rPh sb="148" eb="150">
      <t>ヘイセイ</t>
    </rPh>
    <rPh sb="152" eb="154">
      <t>ネンド</t>
    </rPh>
    <rPh sb="160" eb="162">
      <t>ジギョウ</t>
    </rPh>
    <rPh sb="166" eb="168">
      <t>トウゴウ</t>
    </rPh>
    <rPh sb="169" eb="170">
      <t>オコナ</t>
    </rPh>
    <rPh sb="171" eb="173">
      <t>ジギョウ</t>
    </rPh>
    <rPh sb="173" eb="175">
      <t>トウゴウ</t>
    </rPh>
    <rPh sb="176" eb="178">
      <t>ジツゲン</t>
    </rPh>
    <rPh sb="183" eb="184">
      <t>サイ</t>
    </rPh>
    <rPh sb="185" eb="187">
      <t>シセツ</t>
    </rPh>
    <rPh sb="188" eb="190">
      <t>トウゴウ</t>
    </rPh>
    <rPh sb="191" eb="192">
      <t>ケン</t>
    </rPh>
    <rPh sb="200" eb="202">
      <t>ヒヨウ</t>
    </rPh>
    <rPh sb="202" eb="205">
      <t>タイコウカ</t>
    </rPh>
    <rPh sb="206" eb="208">
      <t>ミコ</t>
    </rPh>
    <rPh sb="210" eb="212">
      <t>ダンネン</t>
    </rPh>
    <phoneticPr fontId="1"/>
  </si>
  <si>
    <t>別紙のとおり</t>
    <rPh sb="0" eb="2">
      <t>ベッシ</t>
    </rPh>
    <phoneticPr fontId="1"/>
  </si>
  <si>
    <t>水需要の予測から、料金体系について見直しを行わない場合、料金収入もまた減少傾向が続くと見込まれる。料金体系の見直しを行った場合も、給水人口の減少についてケアがなされなければ効果は一時的なものに留まる。</t>
    <rPh sb="0" eb="2">
      <t>ジュヨウ</t>
    </rPh>
    <rPh sb="3" eb="5">
      <t>ヨソク</t>
    </rPh>
    <rPh sb="8" eb="10">
      <t>リョウキン</t>
    </rPh>
    <rPh sb="10" eb="12">
      <t>タイケイ</t>
    </rPh>
    <rPh sb="16" eb="18">
      <t>ミナオ</t>
    </rPh>
    <rPh sb="20" eb="21">
      <t>オコナ</t>
    </rPh>
    <rPh sb="24" eb="26">
      <t>バアイ</t>
    </rPh>
    <rPh sb="27" eb="29">
      <t>リョウキン</t>
    </rPh>
    <rPh sb="29" eb="31">
      <t>シュウニュウ</t>
    </rPh>
    <rPh sb="34" eb="36">
      <t>ゲンショウ</t>
    </rPh>
    <rPh sb="36" eb="38">
      <t>ケイコウ</t>
    </rPh>
    <rPh sb="39" eb="40">
      <t>ツヅ</t>
    </rPh>
    <rPh sb="42" eb="44">
      <t>ミコ</t>
    </rPh>
    <rPh sb="48" eb="50">
      <t>リョウキン</t>
    </rPh>
    <rPh sb="50" eb="52">
      <t>タイケイ</t>
    </rPh>
    <rPh sb="53" eb="55">
      <t>ミナオ</t>
    </rPh>
    <rPh sb="57" eb="58">
      <t>オコナ</t>
    </rPh>
    <rPh sb="60" eb="62">
      <t>バアイ</t>
    </rPh>
    <rPh sb="64" eb="66">
      <t>キュウスイ</t>
    </rPh>
    <rPh sb="66" eb="68">
      <t>ジンコウ</t>
    </rPh>
    <rPh sb="69" eb="71">
      <t>ゲンショウ</t>
    </rPh>
    <rPh sb="85" eb="87">
      <t>コウカ</t>
    </rPh>
    <rPh sb="89" eb="91">
      <t>イチジ</t>
    </rPh>
    <rPh sb="96" eb="97">
      <t>トド</t>
    </rPh>
    <phoneticPr fontId="1"/>
  </si>
  <si>
    <t>・老朽化対策
平成25年度に計装機器の更新を行った。管路については、法定耐用年数の40年に迫りつつあるVP（硬質塩化ビニル）管について平成29年度から更新を行う。この更新にあたっては、耐震化を同時に実現するためVP管からポリエチレン管へ材質を変更する。なお県道部分に敷設されているダクタイル鋳鉄管の耐用年数は60年超であるので、本計画期間中の更新は行わない。
・施設利用率
水需要の減少に伴い施設利用率は低下している為、管路等のスペックダウンを検討する。</t>
    <rPh sb="1" eb="3">
      <t>ロウキュウカ</t>
    </rPh>
    <rPh sb="3" eb="5">
      <t>タイサク</t>
    </rPh>
    <rPh sb="10" eb="12">
      <t>ネンド</t>
    </rPh>
    <rPh sb="13" eb="15">
      <t>ケイソウ</t>
    </rPh>
    <rPh sb="15" eb="17">
      <t>キキ</t>
    </rPh>
    <rPh sb="18" eb="20">
      <t>コウシン</t>
    </rPh>
    <rPh sb="21" eb="22">
      <t>オコナ</t>
    </rPh>
    <rPh sb="25" eb="27">
      <t>カンロ</t>
    </rPh>
    <rPh sb="33" eb="35">
      <t>ホウテイ</t>
    </rPh>
    <rPh sb="35" eb="37">
      <t>タイヨウ</t>
    </rPh>
    <rPh sb="37" eb="39">
      <t>ネンスウ</t>
    </rPh>
    <rPh sb="42" eb="43">
      <t>ネン</t>
    </rPh>
    <rPh sb="44" eb="45">
      <t>セマ</t>
    </rPh>
    <rPh sb="54" eb="56">
      <t>コウシツ</t>
    </rPh>
    <rPh sb="56" eb="58">
      <t>エンカ</t>
    </rPh>
    <rPh sb="62" eb="63">
      <t>カン</t>
    </rPh>
    <rPh sb="66" eb="68">
      <t>ヘイセイ</t>
    </rPh>
    <rPh sb="70" eb="72">
      <t>ネンド</t>
    </rPh>
    <rPh sb="74" eb="76">
      <t>コウシン</t>
    </rPh>
    <rPh sb="77" eb="78">
      <t>オコナ</t>
    </rPh>
    <rPh sb="82" eb="84">
      <t>コウシン</t>
    </rPh>
    <rPh sb="95" eb="97">
      <t>ドウジ</t>
    </rPh>
    <rPh sb="98" eb="100">
      <t>ジツゲン</t>
    </rPh>
    <rPh sb="107" eb="108">
      <t>カン</t>
    </rPh>
    <rPh sb="116" eb="117">
      <t>カン</t>
    </rPh>
    <rPh sb="118" eb="120">
      <t>ザイシツ</t>
    </rPh>
    <rPh sb="121" eb="123">
      <t>ヘンコウ</t>
    </rPh>
    <rPh sb="128" eb="130">
      <t>ケンドウ</t>
    </rPh>
    <rPh sb="130" eb="132">
      <t>ブブン</t>
    </rPh>
    <rPh sb="133" eb="135">
      <t>シセツ</t>
    </rPh>
    <rPh sb="145" eb="148">
      <t>チュウテツカン</t>
    </rPh>
    <rPh sb="149" eb="151">
      <t>タイヨウ</t>
    </rPh>
    <rPh sb="151" eb="153">
      <t>ネンスウ</t>
    </rPh>
    <rPh sb="156" eb="157">
      <t>ネン</t>
    </rPh>
    <rPh sb="157" eb="158">
      <t>チョウ</t>
    </rPh>
    <rPh sb="164" eb="167">
      <t>ホンケイカク</t>
    </rPh>
    <rPh sb="167" eb="170">
      <t>キカンチュウ</t>
    </rPh>
    <rPh sb="171" eb="173">
      <t>コウシン</t>
    </rPh>
    <rPh sb="174" eb="175">
      <t>オコナ</t>
    </rPh>
    <rPh sb="181" eb="183">
      <t>シセツ</t>
    </rPh>
    <rPh sb="183" eb="186">
      <t>リヨウリツ</t>
    </rPh>
    <rPh sb="187" eb="188">
      <t>ミズ</t>
    </rPh>
    <rPh sb="188" eb="190">
      <t>ジュヨウ</t>
    </rPh>
    <rPh sb="191" eb="193">
      <t>ゲンショウ</t>
    </rPh>
    <rPh sb="194" eb="195">
      <t>トモナ</t>
    </rPh>
    <rPh sb="196" eb="198">
      <t>シセツ</t>
    </rPh>
    <rPh sb="198" eb="201">
      <t>リヨウリツ</t>
    </rPh>
    <rPh sb="202" eb="204">
      <t>テイカ</t>
    </rPh>
    <rPh sb="208" eb="209">
      <t>タメ</t>
    </rPh>
    <rPh sb="210" eb="212">
      <t>カンロ</t>
    </rPh>
    <rPh sb="212" eb="213">
      <t>トウ</t>
    </rPh>
    <rPh sb="222" eb="224">
      <t>ケントウ</t>
    </rPh>
    <phoneticPr fontId="1"/>
  </si>
  <si>
    <t>安全な水を安定的に供給する為、
①料金や事業規模について、適正な水準となるよう継続的に検討を行う。
②災害等に備え、施設・管路の更新、耐震化を行う。</t>
    <rPh sb="0" eb="2">
      <t>アンゼン</t>
    </rPh>
    <rPh sb="3" eb="4">
      <t>ミズ</t>
    </rPh>
    <rPh sb="5" eb="8">
      <t>アンテイテキ</t>
    </rPh>
    <rPh sb="9" eb="11">
      <t>キョウキュウ</t>
    </rPh>
    <rPh sb="13" eb="14">
      <t>タメ</t>
    </rPh>
    <rPh sb="17" eb="19">
      <t>リョウキン</t>
    </rPh>
    <rPh sb="20" eb="22">
      <t>ジギョウ</t>
    </rPh>
    <rPh sb="22" eb="24">
      <t>キボ</t>
    </rPh>
    <rPh sb="29" eb="31">
      <t>テキセイ</t>
    </rPh>
    <rPh sb="32" eb="34">
      <t>スイジュン</t>
    </rPh>
    <rPh sb="39" eb="42">
      <t>ケイゾクテキ</t>
    </rPh>
    <rPh sb="43" eb="45">
      <t>ケントウ</t>
    </rPh>
    <rPh sb="46" eb="47">
      <t>オコナ</t>
    </rPh>
    <rPh sb="51" eb="53">
      <t>サイガイ</t>
    </rPh>
    <rPh sb="53" eb="54">
      <t>トウ</t>
    </rPh>
    <rPh sb="55" eb="56">
      <t>ソナ</t>
    </rPh>
    <rPh sb="58" eb="60">
      <t>シセツ</t>
    </rPh>
    <rPh sb="61" eb="63">
      <t>カンロ</t>
    </rPh>
    <rPh sb="64" eb="66">
      <t>コウシン</t>
    </rPh>
    <rPh sb="67" eb="70">
      <t>タイシンカ</t>
    </rPh>
    <rPh sb="71" eb="72">
      <t>オコナ</t>
    </rPh>
    <phoneticPr fontId="1"/>
  </si>
  <si>
    <t>水道施設の長寿命化及び合理化を図るため、適正な時期に施設更新、スペックダウン等を行う。</t>
    <rPh sb="0" eb="2">
      <t>スイドウ</t>
    </rPh>
    <rPh sb="2" eb="4">
      <t>シセツ</t>
    </rPh>
    <rPh sb="5" eb="9">
      <t>チョウジュミョウカ</t>
    </rPh>
    <rPh sb="9" eb="10">
      <t>オヨ</t>
    </rPh>
    <rPh sb="11" eb="14">
      <t>ゴウリカ</t>
    </rPh>
    <rPh sb="15" eb="16">
      <t>ハカ</t>
    </rPh>
    <rPh sb="20" eb="22">
      <t>テキセイ</t>
    </rPh>
    <rPh sb="23" eb="25">
      <t>ジキ</t>
    </rPh>
    <rPh sb="26" eb="28">
      <t>シセツ</t>
    </rPh>
    <rPh sb="28" eb="30">
      <t>コウシン</t>
    </rPh>
    <rPh sb="38" eb="39">
      <t>トウ</t>
    </rPh>
    <rPh sb="40" eb="41">
      <t>オコナ</t>
    </rPh>
    <phoneticPr fontId="1"/>
  </si>
  <si>
    <t>平成29年度に桃俣簡易水道及び菅野簡易水道の一部について管路更新、耐震化及びスペックダウンに係る計画及び設計を行い、以後4年を目途に同地区について工事を行う。更に次の5年も同様の事業を継続し、最終的には全給水地域の管路更新を完了させる。</t>
    <rPh sb="0" eb="2">
      <t>ヘイセイ</t>
    </rPh>
    <rPh sb="4" eb="6">
      <t>ネンド</t>
    </rPh>
    <rPh sb="7" eb="8">
      <t>モモ</t>
    </rPh>
    <rPh sb="8" eb="9">
      <t>マタ</t>
    </rPh>
    <rPh sb="9" eb="11">
      <t>カンイ</t>
    </rPh>
    <rPh sb="11" eb="13">
      <t>スイドウ</t>
    </rPh>
    <rPh sb="13" eb="14">
      <t>オヨ</t>
    </rPh>
    <rPh sb="15" eb="17">
      <t>スガノ</t>
    </rPh>
    <rPh sb="17" eb="19">
      <t>カンイ</t>
    </rPh>
    <rPh sb="19" eb="21">
      <t>スイドウ</t>
    </rPh>
    <rPh sb="22" eb="24">
      <t>イチブ</t>
    </rPh>
    <rPh sb="28" eb="30">
      <t>カンロ</t>
    </rPh>
    <rPh sb="30" eb="32">
      <t>コウシン</t>
    </rPh>
    <rPh sb="33" eb="36">
      <t>タイシンカ</t>
    </rPh>
    <rPh sb="36" eb="37">
      <t>オヨ</t>
    </rPh>
    <rPh sb="46" eb="47">
      <t>カカ</t>
    </rPh>
    <rPh sb="48" eb="50">
      <t>ケイカク</t>
    </rPh>
    <rPh sb="50" eb="51">
      <t>オヨ</t>
    </rPh>
    <rPh sb="52" eb="54">
      <t>セッケイ</t>
    </rPh>
    <rPh sb="55" eb="56">
      <t>オコナ</t>
    </rPh>
    <rPh sb="58" eb="60">
      <t>イゴ</t>
    </rPh>
    <rPh sb="61" eb="62">
      <t>ネン</t>
    </rPh>
    <rPh sb="63" eb="65">
      <t>メド</t>
    </rPh>
    <rPh sb="66" eb="67">
      <t>ドウ</t>
    </rPh>
    <rPh sb="67" eb="69">
      <t>チク</t>
    </rPh>
    <rPh sb="73" eb="75">
      <t>コウジ</t>
    </rPh>
    <rPh sb="76" eb="77">
      <t>オコナ</t>
    </rPh>
    <rPh sb="79" eb="80">
      <t>サラ</t>
    </rPh>
    <rPh sb="81" eb="82">
      <t>ツギ</t>
    </rPh>
    <rPh sb="84" eb="85">
      <t>ネン</t>
    </rPh>
    <rPh sb="86" eb="88">
      <t>ドウヨウ</t>
    </rPh>
    <rPh sb="89" eb="91">
      <t>ジギョウ</t>
    </rPh>
    <rPh sb="92" eb="94">
      <t>ケイゾク</t>
    </rPh>
    <rPh sb="96" eb="99">
      <t>サイシュウテキ</t>
    </rPh>
    <rPh sb="107" eb="109">
      <t>カンロ</t>
    </rPh>
    <rPh sb="109" eb="111">
      <t>コウシン</t>
    </rPh>
    <rPh sb="112" eb="114">
      <t>カンリョウ</t>
    </rPh>
    <phoneticPr fontId="1"/>
  </si>
  <si>
    <t>本計画外の時期に係る投資は、管路更新、耐震化及びスペックダウン、すなわち設備の長寿命化及び合理化を第一に考え行っていく。民間活用や現在以上の統合、広域化といった取り組みは、事業規模や地理的条件の面からみて難しいが、類似事業体との情報共有を図っていく。</t>
    <rPh sb="0" eb="1">
      <t>ホン</t>
    </rPh>
    <rPh sb="1" eb="3">
      <t>ケイカク</t>
    </rPh>
    <rPh sb="3" eb="4">
      <t>ガイ</t>
    </rPh>
    <rPh sb="5" eb="7">
      <t>ジキ</t>
    </rPh>
    <rPh sb="8" eb="9">
      <t>カカ</t>
    </rPh>
    <rPh sb="10" eb="12">
      <t>トウシ</t>
    </rPh>
    <rPh sb="14" eb="16">
      <t>カンロ</t>
    </rPh>
    <rPh sb="16" eb="18">
      <t>コウシン</t>
    </rPh>
    <rPh sb="19" eb="22">
      <t>タイシンカ</t>
    </rPh>
    <rPh sb="22" eb="23">
      <t>オヨ</t>
    </rPh>
    <rPh sb="36" eb="38">
      <t>セツビ</t>
    </rPh>
    <rPh sb="39" eb="43">
      <t>チョウジュミョウカ</t>
    </rPh>
    <rPh sb="43" eb="44">
      <t>オヨ</t>
    </rPh>
    <rPh sb="45" eb="48">
      <t>ゴウリカ</t>
    </rPh>
    <rPh sb="49" eb="51">
      <t>ダイイチ</t>
    </rPh>
    <rPh sb="52" eb="53">
      <t>カンガ</t>
    </rPh>
    <rPh sb="54" eb="55">
      <t>オコナ</t>
    </rPh>
    <rPh sb="60" eb="62">
      <t>ミンカン</t>
    </rPh>
    <rPh sb="62" eb="64">
      <t>カツヨウ</t>
    </rPh>
    <rPh sb="65" eb="67">
      <t>ゲンザイ</t>
    </rPh>
    <rPh sb="67" eb="69">
      <t>イジョウ</t>
    </rPh>
    <rPh sb="70" eb="72">
      <t>トウゴウ</t>
    </rPh>
    <rPh sb="73" eb="75">
      <t>コウイキ</t>
    </rPh>
    <rPh sb="75" eb="76">
      <t>カ</t>
    </rPh>
    <rPh sb="80" eb="81">
      <t>ト</t>
    </rPh>
    <rPh sb="82" eb="83">
      <t>ク</t>
    </rPh>
    <rPh sb="86" eb="88">
      <t>ジギョウ</t>
    </rPh>
    <rPh sb="88" eb="90">
      <t>キボ</t>
    </rPh>
    <rPh sb="91" eb="94">
      <t>チリテキ</t>
    </rPh>
    <rPh sb="94" eb="96">
      <t>ジョウケン</t>
    </rPh>
    <rPh sb="97" eb="98">
      <t>メン</t>
    </rPh>
    <rPh sb="102" eb="103">
      <t>ムズカ</t>
    </rPh>
    <rPh sb="107" eb="109">
      <t>ルイジ</t>
    </rPh>
    <rPh sb="109" eb="112">
      <t>ジギョウタイ</t>
    </rPh>
    <rPh sb="114" eb="116">
      <t>ジョウホウ</t>
    </rPh>
    <rPh sb="116" eb="118">
      <t>キョウユウ</t>
    </rPh>
    <rPh sb="119" eb="120">
      <t>ハカ</t>
    </rPh>
    <phoneticPr fontId="1"/>
  </si>
  <si>
    <t>料金水準は3年から5年毎に検討を行っていく。繰入金については、収入全体に対する比率が上がらないよう努める。</t>
    <rPh sb="0" eb="1">
      <t>リョウキン</t>
    </rPh>
    <rPh sb="1" eb="3">
      <t>スイジュン</t>
    </rPh>
    <rPh sb="5" eb="6">
      <t>ネン</t>
    </rPh>
    <rPh sb="9" eb="10">
      <t>ネン</t>
    </rPh>
    <rPh sb="10" eb="11">
      <t>ゴト</t>
    </rPh>
    <rPh sb="12" eb="14">
      <t>ケントウ</t>
    </rPh>
    <rPh sb="15" eb="16">
      <t>オコナ</t>
    </rPh>
    <rPh sb="21" eb="23">
      <t>クリイレ</t>
    </rPh>
    <rPh sb="23" eb="24">
      <t>キン</t>
    </rPh>
    <rPh sb="30" eb="32">
      <t>シュウニュウ</t>
    </rPh>
    <rPh sb="32" eb="34">
      <t>ゼンタイ</t>
    </rPh>
    <rPh sb="35" eb="36">
      <t>タイ</t>
    </rPh>
    <rPh sb="38" eb="40">
      <t>ヒリツ</t>
    </rPh>
    <rPh sb="41" eb="42">
      <t>ア</t>
    </rPh>
    <rPh sb="48" eb="49">
      <t>ツト</t>
    </rPh>
    <phoneticPr fontId="1"/>
  </si>
  <si>
    <t>電気代を抑えるため、ポンプの性能等について精査する。</t>
    <rPh sb="0" eb="3">
      <t>デンキダイ</t>
    </rPh>
    <rPh sb="4" eb="5">
      <t>オサ</t>
    </rPh>
    <rPh sb="14" eb="16">
      <t>セイノウ</t>
    </rPh>
    <rPh sb="16" eb="17">
      <t>トウ</t>
    </rPh>
    <rPh sb="21" eb="23">
      <t>セイサ</t>
    </rPh>
    <phoneticPr fontId="1"/>
  </si>
  <si>
    <t>本事業体における現在の料金体系は口径別であり、具体的な算出方法は下記のとおりである。　　　　　　　　　　　　　　　　　　　　　　　　　　　　　　　　　　　　　　　　　　　　　　
基本料金　10㎥まで　 13mm径　1,400円　　　　　　　　　　　　　　　　　　　　　　　　　　　　　　　　　　　　　　　　　　　　　　　　　　　　　　　　　　　　　　　　　　　　　　　　　　　　　
　　　　　　　　　　　　　　20mm径　1,900円　　　　　　　　　　　　　　　　　　　　　　　　　　　　　　　　　　　　　　　　　　　　　　　　　　　　　　　　　　　　　　　　　　　　　　
　　　　　　　　　　　　　　25mm径　2,400円
　　　　　　　　　　　　　　30mm径　2,900円　　　　　　　　　　　　　　　　　　　　　　　　　　　　　　　　　　　　　　　　　　　　　　　　　　　　　　　　　　　　　　　　　　　　　
　　　　　　　　　　　　　　40mm径　3,400円
　　　　　　　　　　　　　　50mm径　3,900円
　　以後1㎥あたり160円。</t>
    <rPh sb="0" eb="1">
      <t>ホン</t>
    </rPh>
    <rPh sb="1" eb="4">
      <t>ジギョウタイ</t>
    </rPh>
    <rPh sb="8" eb="10">
      <t>ゲンザイ</t>
    </rPh>
    <rPh sb="11" eb="13">
      <t>リョウキン</t>
    </rPh>
    <rPh sb="13" eb="15">
      <t>タイケイ</t>
    </rPh>
    <rPh sb="16" eb="18">
      <t>コウケイ</t>
    </rPh>
    <rPh sb="18" eb="19">
      <t>ベツ</t>
    </rPh>
    <rPh sb="23" eb="26">
      <t>グタイテキ</t>
    </rPh>
    <rPh sb="27" eb="29">
      <t>サンシュツ</t>
    </rPh>
    <rPh sb="29" eb="31">
      <t>ホウホウ</t>
    </rPh>
    <rPh sb="32" eb="34">
      <t>カキ</t>
    </rPh>
    <rPh sb="89" eb="91">
      <t>キホン</t>
    </rPh>
    <rPh sb="91" eb="93">
      <t>リョウキン</t>
    </rPh>
    <rPh sb="105" eb="106">
      <t>ケイ</t>
    </rPh>
    <rPh sb="112" eb="113">
      <t>エン</t>
    </rPh>
    <rPh sb="209" eb="210">
      <t>ケイ</t>
    </rPh>
    <rPh sb="216" eb="217">
      <t>エン</t>
    </rPh>
    <rPh sb="306" eb="307">
      <t>ケイ</t>
    </rPh>
    <rPh sb="313" eb="314">
      <t>エン</t>
    </rPh>
    <rPh sb="333" eb="334">
      <t>ケイ</t>
    </rPh>
    <rPh sb="340" eb="341">
      <t>エン</t>
    </rPh>
    <rPh sb="429" eb="430">
      <t>ケイ</t>
    </rPh>
    <rPh sb="436" eb="437">
      <t>エン</t>
    </rPh>
    <rPh sb="456" eb="457">
      <t>ケイ</t>
    </rPh>
    <rPh sb="463" eb="464">
      <t>エン</t>
    </rPh>
    <rPh sb="467" eb="469">
      <t>イゴ</t>
    </rPh>
    <rPh sb="477" eb="478">
      <t>エン</t>
    </rPh>
    <phoneticPr fontId="1"/>
  </si>
  <si>
    <t>給水人口の予測から、水需要も減少傾向が継続的に続くと見込まれる。他方で給水人口に影響しない温泉施設、介護施設等の、水需要が横ばいに推移すると見込まれる大口の需要主体が存在するため、給水人口の減少率が即ち水需要の減少率と一致すると見るのは早計である。しかしいずれにせよ水需要が増加傾向になる可能性は極めて低い。</t>
    <rPh sb="0" eb="1">
      <t>キュウスイ</t>
    </rPh>
    <rPh sb="1" eb="3">
      <t>ジンコウ</t>
    </rPh>
    <rPh sb="4" eb="6">
      <t>ヨソク</t>
    </rPh>
    <rPh sb="9" eb="10">
      <t>ミズ</t>
    </rPh>
    <rPh sb="10" eb="12">
      <t>ジュヨウ</t>
    </rPh>
    <rPh sb="13" eb="15">
      <t>ゲンショウ</t>
    </rPh>
    <rPh sb="15" eb="17">
      <t>ケイコウ</t>
    </rPh>
    <rPh sb="18" eb="21">
      <t>ケイゾクテキ</t>
    </rPh>
    <rPh sb="22" eb="23">
      <t>ツヅ</t>
    </rPh>
    <rPh sb="25" eb="27">
      <t>ミコ</t>
    </rPh>
    <rPh sb="31" eb="33">
      <t>タホウ</t>
    </rPh>
    <rPh sb="36" eb="38">
      <t>ジンコウ</t>
    </rPh>
    <rPh sb="39" eb="41">
      <t>エイキョウ</t>
    </rPh>
    <rPh sb="46" eb="48">
      <t>シセツ</t>
    </rPh>
    <rPh sb="49" eb="51">
      <t>カイゴ</t>
    </rPh>
    <rPh sb="51" eb="53">
      <t>シセツ</t>
    </rPh>
    <rPh sb="53" eb="54">
      <t>トウ</t>
    </rPh>
    <rPh sb="55" eb="56">
      <t>ミズ</t>
    </rPh>
    <rPh sb="57" eb="59">
      <t>ジュヨウ</t>
    </rPh>
    <rPh sb="64" eb="66">
      <t>スイイ</t>
    </rPh>
    <rPh sb="69" eb="71">
      <t>ミコ</t>
    </rPh>
    <rPh sb="74" eb="76">
      <t>オオグチ</t>
    </rPh>
    <rPh sb="77" eb="79">
      <t>ジュヨウ</t>
    </rPh>
    <rPh sb="79" eb="81">
      <t>シュタイ</t>
    </rPh>
    <rPh sb="82" eb="84">
      <t>ソンザイ</t>
    </rPh>
    <rPh sb="89" eb="91">
      <t>キュウスイ</t>
    </rPh>
    <rPh sb="91" eb="93">
      <t>ジンコウ</t>
    </rPh>
    <rPh sb="94" eb="96">
      <t>ゲンショウ</t>
    </rPh>
    <rPh sb="98" eb="99">
      <t>スナワ</t>
    </rPh>
    <rPh sb="100" eb="101">
      <t>ミズ</t>
    </rPh>
    <rPh sb="101" eb="103">
      <t>ジュヨウ</t>
    </rPh>
    <rPh sb="104" eb="107">
      <t>ゲンショウリツ</t>
    </rPh>
    <rPh sb="108" eb="110">
      <t>イッチ</t>
    </rPh>
    <rPh sb="113" eb="114">
      <t>ミ</t>
    </rPh>
    <rPh sb="117" eb="119">
      <t>ソウケイ</t>
    </rPh>
    <rPh sb="133" eb="134">
      <t>ミズ</t>
    </rPh>
    <rPh sb="134" eb="136">
      <t>ジュヨウ</t>
    </rPh>
    <rPh sb="137" eb="139">
      <t>ゾウカ</t>
    </rPh>
    <rPh sb="139" eb="141">
      <t>ケイコウ</t>
    </rPh>
    <rPh sb="144" eb="147">
      <t>カノウセイ</t>
    </rPh>
    <rPh sb="148" eb="149">
      <t>キワ</t>
    </rPh>
    <rPh sb="151" eb="152">
      <t>ヒク</t>
    </rPh>
    <phoneticPr fontId="1"/>
  </si>
  <si>
    <t>水道料金の減収傾向に対しては、料金水準の見直しにより増収を図る。管路更新事業に係る財源は、企業債、過疎債及び国庫補助を充てる。</t>
    <rPh sb="0" eb="2">
      <t>スイドウ</t>
    </rPh>
    <rPh sb="2" eb="4">
      <t>リョウキン</t>
    </rPh>
    <rPh sb="5" eb="7">
      <t>ゲンシュウ</t>
    </rPh>
    <rPh sb="7" eb="9">
      <t>ケイコウ</t>
    </rPh>
    <rPh sb="10" eb="11">
      <t>タイ</t>
    </rPh>
    <rPh sb="15" eb="17">
      <t>リョウキン</t>
    </rPh>
    <rPh sb="17" eb="19">
      <t>スイジュン</t>
    </rPh>
    <rPh sb="20" eb="22">
      <t>ミナオ</t>
    </rPh>
    <rPh sb="26" eb="28">
      <t>ゾウシュウ</t>
    </rPh>
    <rPh sb="29" eb="30">
      <t>ハカ</t>
    </rPh>
    <rPh sb="32" eb="34">
      <t>カンロ</t>
    </rPh>
    <rPh sb="34" eb="36">
      <t>コウシン</t>
    </rPh>
    <rPh sb="36" eb="38">
      <t>ジギョウ</t>
    </rPh>
    <rPh sb="39" eb="40">
      <t>カカ</t>
    </rPh>
    <rPh sb="41" eb="43">
      <t>ザイゲン</t>
    </rPh>
    <rPh sb="45" eb="48">
      <t>キギョウサイ</t>
    </rPh>
    <rPh sb="49" eb="51">
      <t>カソ</t>
    </rPh>
    <rPh sb="51" eb="52">
      <t>サイ</t>
    </rPh>
    <rPh sb="52" eb="53">
      <t>オヨ</t>
    </rPh>
    <rPh sb="54" eb="56">
      <t>コッコ</t>
    </rPh>
    <rPh sb="56" eb="58">
      <t>ホジョ</t>
    </rPh>
    <rPh sb="59" eb="60">
      <t>ア</t>
    </rPh>
    <phoneticPr fontId="1"/>
  </si>
  <si>
    <t>収入総額の減少傾向が続く為、事業規模に見合う適正な料金収入を確保しつつ、企業債・過疎債や国庫補助を活用し安全安定な水供給を維持する。</t>
    <rPh sb="0" eb="2">
      <t>シュウニュウ</t>
    </rPh>
    <rPh sb="2" eb="4">
      <t>ソウガク</t>
    </rPh>
    <rPh sb="5" eb="7">
      <t>ゲンショウ</t>
    </rPh>
    <rPh sb="7" eb="9">
      <t>ケイコウ</t>
    </rPh>
    <rPh sb="10" eb="11">
      <t>ツヅ</t>
    </rPh>
    <rPh sb="12" eb="13">
      <t>タメ</t>
    </rPh>
    <rPh sb="14" eb="16">
      <t>ジギョウ</t>
    </rPh>
    <rPh sb="16" eb="18">
      <t>キボ</t>
    </rPh>
    <rPh sb="19" eb="21">
      <t>ミア</t>
    </rPh>
    <rPh sb="22" eb="24">
      <t>テキセイ</t>
    </rPh>
    <rPh sb="25" eb="27">
      <t>リョウキン</t>
    </rPh>
    <rPh sb="27" eb="29">
      <t>シュウニュウ</t>
    </rPh>
    <rPh sb="30" eb="32">
      <t>カクホ</t>
    </rPh>
    <rPh sb="36" eb="39">
      <t>キギョウサイ</t>
    </rPh>
    <rPh sb="40" eb="42">
      <t>カソ</t>
    </rPh>
    <rPh sb="42" eb="43">
      <t>サイ</t>
    </rPh>
    <rPh sb="44" eb="46">
      <t>コッコ</t>
    </rPh>
    <rPh sb="46" eb="48">
      <t>ホジョ</t>
    </rPh>
    <rPh sb="49" eb="51">
      <t>カツヨウ</t>
    </rPh>
    <rPh sb="52" eb="54">
      <t>アンゼン</t>
    </rPh>
    <rPh sb="54" eb="56">
      <t>アンテイ</t>
    </rPh>
    <rPh sb="57" eb="58">
      <t>ミズ</t>
    </rPh>
    <rPh sb="58" eb="60">
      <t>キョウキュウ</t>
    </rPh>
    <rPh sb="61" eb="63">
      <t>イジ</t>
    </rPh>
    <phoneticPr fontId="1"/>
  </si>
  <si>
    <t>毎年度、進捗管理を行い、最低でも5年毎に見直しを行う。PCDAサイクルにより、経営戦略の事後検証を行い、現状と合わない部分について更新する。計画の策定・更新にあたっては、議会への報告を行うほか、本村のホームページに掲載し住民に対して公開する。</t>
    <rPh sb="0" eb="3">
      <t>マイネンド</t>
    </rPh>
    <rPh sb="4" eb="6">
      <t>シンチョク</t>
    </rPh>
    <rPh sb="6" eb="8">
      <t>カンリ</t>
    </rPh>
    <rPh sb="9" eb="10">
      <t>オコナ</t>
    </rPh>
    <rPh sb="12" eb="14">
      <t>サイテイ</t>
    </rPh>
    <rPh sb="17" eb="18">
      <t>ネン</t>
    </rPh>
    <rPh sb="18" eb="19">
      <t>マイ</t>
    </rPh>
    <rPh sb="20" eb="22">
      <t>ミナオ</t>
    </rPh>
    <rPh sb="24" eb="25">
      <t>オコナ</t>
    </rPh>
    <rPh sb="39" eb="41">
      <t>ケイエイ</t>
    </rPh>
    <rPh sb="41" eb="43">
      <t>センリャク</t>
    </rPh>
    <rPh sb="44" eb="46">
      <t>ジゴ</t>
    </rPh>
    <rPh sb="46" eb="48">
      <t>ケンショウ</t>
    </rPh>
    <rPh sb="49" eb="50">
      <t>オコナ</t>
    </rPh>
    <rPh sb="52" eb="54">
      <t>ゲンジョウ</t>
    </rPh>
    <rPh sb="55" eb="56">
      <t>ア</t>
    </rPh>
    <rPh sb="59" eb="61">
      <t>ブブン</t>
    </rPh>
    <rPh sb="65" eb="67">
      <t>コウシン</t>
    </rPh>
    <rPh sb="70" eb="72">
      <t>ケイカク</t>
    </rPh>
    <rPh sb="73" eb="75">
      <t>サクテイ</t>
    </rPh>
    <rPh sb="76" eb="78">
      <t>コウシン</t>
    </rPh>
    <rPh sb="85" eb="87">
      <t>ギカイ</t>
    </rPh>
    <rPh sb="89" eb="91">
      <t>ホウコク</t>
    </rPh>
    <rPh sb="92" eb="93">
      <t>オコナ</t>
    </rPh>
    <rPh sb="97" eb="99">
      <t>ホンソン</t>
    </rPh>
    <rPh sb="107" eb="109">
      <t>ケイサイ</t>
    </rPh>
    <rPh sb="110" eb="112">
      <t>ジュウミン</t>
    </rPh>
    <rPh sb="113" eb="114">
      <t>タイ</t>
    </rPh>
    <rPh sb="116" eb="118">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</si>
</sst>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年度&quot;"/>
    <numFmt numFmtId="177" formatCode="#,##0;&quot;△ &quot;#,##0"/>
    <numFmt numFmtId="178" formatCode="#,##0.0;&quot;△ &quot;#,##0.0"/>
    <numFmt numFmtId="179" formatCode="0.0"/>
  </numFmts>
  <fonts count="35"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name val="ＭＳ Ｐゴシック"/>
      <family val="2"/>
      <scheme val="minor"/>
    </font>
    <font>
      <sz val="14"/>
      <name val="ＭＳ Ｐゴシック"/>
      <family val="2"/>
      <scheme val="minor"/>
    </font>
    <font>
      <sz val="14"/>
      <name val="ＭＳ Ｐゴシック"/>
      <family val="3"/>
      <charset val="128"/>
      <scheme val="minor"/>
    </font>
    <font>
      <sz val="12"/>
      <name val="ＭＳ Ｐゴシック"/>
      <family val="3"/>
      <charset val="128"/>
      <scheme val="minor"/>
    </font>
    <font>
      <u/>
      <sz val="16"/>
      <name val="ＭＳ Ｐゴシック"/>
      <family val="3"/>
      <charset val="128"/>
      <scheme val="minor"/>
    </font>
    <font>
      <sz val="12"/>
      <name val="ＭＳ Ｐゴシック"/>
      <family val="2"/>
      <scheme val="minor"/>
    </font>
    <font>
      <sz val="12"/>
      <name val="ＭＳ Ｐ明朝"/>
      <family val="1"/>
      <charset val="128"/>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0"/>
      <color theme="1"/>
      <name val="ＭＳ Ｐゴシック"/>
      <family val="2"/>
      <scheme val="minor"/>
    </font>
    <font>
      <sz val="9"/>
      <color theme="1"/>
      <name val="ＭＳ Ｐゴシック"/>
      <family val="2"/>
      <scheme val="minor"/>
    </font>
    <font>
      <sz val="9"/>
      <color theme="1"/>
      <name val="ＭＳ Ｐゴシック"/>
      <family val="3"/>
      <charset val="128"/>
      <scheme val="minor"/>
    </font>
    <font>
      <sz val="11"/>
      <color rgb="FF000000"/>
      <name val="ＭＳ Ｐゴシック"/>
      <family val="3"/>
      <charset val="128"/>
    </font>
    <font>
      <sz val="14"/>
      <name val="ＭＳ Ｐ明朝"/>
      <family val="1"/>
      <charset val="128"/>
    </font>
    <font>
      <sz val="13"/>
      <name val="ＭＳ Ｐ明朝"/>
      <family val="1"/>
      <charset val="128"/>
    </font>
    <font>
      <sz val="11"/>
      <color theme="1"/>
      <name val="ＭＳ Ｐゴシック"/>
      <family val="2"/>
      <scheme val="minor"/>
    </font>
    <font>
      <sz val="14"/>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cellStyleXfs>
  <cellXfs count="432">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9"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0"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1" xfId="1" applyNumberFormat="1" applyFont="1" applyFill="1" applyBorder="1" applyAlignment="1">
      <alignment vertical="center"/>
    </xf>
    <xf numFmtId="176" fontId="5" fillId="0" borderId="12" xfId="1" applyNumberFormat="1" applyFont="1" applyFill="1" applyBorder="1" applyAlignment="1">
      <alignmen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distributed" vertical="center" justifyLastLine="1"/>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2" xfId="2" applyFont="1" applyFill="1" applyBorder="1" applyAlignment="1">
      <alignment vertical="center"/>
    </xf>
    <xf numFmtId="38" fontId="0" fillId="0" borderId="13"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 xfId="2" applyFont="1" applyFill="1" applyBorder="1" applyAlignment="1">
      <alignment horizontal="center" vertical="center"/>
    </xf>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0" fontId="5" fillId="0" borderId="4" xfId="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13" xfId="1" applyFont="1" applyFill="1" applyBorder="1" applyAlignment="1">
      <alignment vertical="center"/>
    </xf>
    <xf numFmtId="0" fontId="5" fillId="0" borderId="0" xfId="1" applyFont="1" applyFill="1" applyAlignment="1">
      <alignment horizontal="center" vertical="center"/>
    </xf>
    <xf numFmtId="176" fontId="5" fillId="0" borderId="9"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49" fontId="5"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5" fillId="2" borderId="8" xfId="2" applyNumberFormat="1" applyFont="1" applyFill="1" applyBorder="1" applyAlignment="1">
      <alignment horizontal="right" vertical="center"/>
    </xf>
    <xf numFmtId="49" fontId="0" fillId="0" borderId="9"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5" fillId="0" borderId="7" xfId="1" applyNumberFormat="1" applyFont="1" applyFill="1" applyBorder="1" applyAlignment="1">
      <alignment vertical="center"/>
    </xf>
    <xf numFmtId="49" fontId="0" fillId="0" borderId="11" xfId="2" quotePrefix="1" applyNumberFormat="1" applyFont="1" applyFill="1" applyBorder="1" applyAlignment="1">
      <alignment horizontal="right" vertical="center"/>
    </xf>
    <xf numFmtId="38" fontId="0" fillId="0" borderId="12" xfId="2" quotePrefix="1" applyFont="1" applyFill="1" applyBorder="1" applyAlignment="1">
      <alignment horizontal="right" vertical="center"/>
    </xf>
    <xf numFmtId="38" fontId="0" fillId="0" borderId="12" xfId="2" applyFont="1" applyFill="1" applyBorder="1" applyAlignment="1">
      <alignment horizontal="center" vertical="center"/>
    </xf>
    <xf numFmtId="38" fontId="0" fillId="0" borderId="13" xfId="2" applyFont="1" applyFill="1" applyBorder="1" applyAlignment="1">
      <alignment horizontal="distributed" vertical="center"/>
    </xf>
    <xf numFmtId="49" fontId="0" fillId="0" borderId="11" xfId="2" applyNumberFormat="1" applyFont="1" applyFill="1" applyBorder="1" applyAlignment="1">
      <alignment vertical="center"/>
    </xf>
    <xf numFmtId="49" fontId="0" fillId="0" borderId="12" xfId="2" applyNumberFormat="1" applyFont="1" applyFill="1" applyBorder="1" applyAlignment="1">
      <alignment horizontal="right" vertical="center"/>
    </xf>
    <xf numFmtId="0" fontId="5"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5" fillId="0" borderId="10"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5" fillId="2" borderId="10" xfId="2" applyNumberFormat="1" applyFont="1" applyFill="1" applyBorder="1" applyAlignment="1">
      <alignment horizontal="right" vertical="center"/>
    </xf>
    <xf numFmtId="49" fontId="0" fillId="0" borderId="11" xfId="2" applyNumberFormat="1" applyFont="1" applyFill="1" applyBorder="1" applyAlignment="1">
      <alignment horizontal="right" vertical="center"/>
    </xf>
    <xf numFmtId="38" fontId="0" fillId="0" borderId="13" xfId="2" applyFont="1" applyFill="1" applyBorder="1" applyAlignment="1">
      <alignment horizontal="right" vertical="center"/>
    </xf>
    <xf numFmtId="177" fontId="0" fillId="0" borderId="10" xfId="2" applyNumberFormat="1" applyFont="1" applyFill="1" applyBorder="1" applyAlignment="1">
      <alignment horizontal="right" vertical="center"/>
    </xf>
    <xf numFmtId="38" fontId="0" fillId="0" borderId="12" xfId="2" applyFont="1" applyFill="1" applyBorder="1" applyAlignment="1">
      <alignment horizontal="right" vertical="center"/>
    </xf>
    <xf numFmtId="0" fontId="5" fillId="0" borderId="12" xfId="1" applyFont="1" applyFill="1" applyBorder="1" applyAlignment="1">
      <alignment horizontal="center" vertical="center" textRotation="255"/>
    </xf>
    <xf numFmtId="0" fontId="5" fillId="0" borderId="7" xfId="1" quotePrefix="1" applyFont="1" applyFill="1" applyBorder="1" applyAlignment="1">
      <alignment horizontal="center" vertical="distributed"/>
    </xf>
    <xf numFmtId="0" fontId="5" fillId="0" borderId="4" xfId="1" quotePrefix="1" applyFont="1" applyFill="1" applyBorder="1" applyAlignment="1">
      <alignment horizontal="center" vertical="distributed"/>
    </xf>
    <xf numFmtId="0" fontId="5" fillId="0" borderId="4" xfId="1" applyFont="1" applyFill="1" applyBorder="1" applyAlignment="1">
      <alignment horizontal="distributed" vertical="center"/>
    </xf>
    <xf numFmtId="0" fontId="5" fillId="0" borderId="1" xfId="1" quotePrefix="1" applyFont="1" applyFill="1" applyBorder="1" applyAlignment="1">
      <alignment horizontal="center" vertical="center"/>
    </xf>
    <xf numFmtId="0" fontId="5" fillId="0" borderId="12" xfId="1" applyFont="1" applyFill="1" applyBorder="1" applyAlignment="1">
      <alignment horizontal="center" vertical="center"/>
    </xf>
    <xf numFmtId="38" fontId="0" fillId="0" borderId="0" xfId="2" quotePrefix="1" applyFont="1" applyFill="1" applyBorder="1" applyAlignment="1">
      <alignment horizontal="center"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5" fillId="0" borderId="12"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6" xfId="1" quotePrefix="1" applyFont="1" applyFill="1" applyBorder="1" applyAlignment="1">
      <alignment horizontal="center" vertical="distributed"/>
    </xf>
    <xf numFmtId="0" fontId="5" fillId="0" borderId="0" xfId="1" quotePrefix="1" applyFont="1" applyFill="1" applyBorder="1" applyAlignment="1">
      <alignment horizontal="center" vertical="distributed"/>
    </xf>
    <xf numFmtId="177" fontId="5" fillId="0" borderId="8" xfId="1" applyNumberFormat="1" applyFont="1" applyFill="1" applyBorder="1" applyAlignment="1">
      <alignment horizontal="right" vertical="center"/>
    </xf>
    <xf numFmtId="0" fontId="5" fillId="0" borderId="7" xfId="1" applyFont="1" applyFill="1" applyBorder="1" applyAlignment="1">
      <alignment horizontal="center" vertical="distributed"/>
    </xf>
    <xf numFmtId="0" fontId="5" fillId="0" borderId="4" xfId="1" applyFont="1" applyFill="1" applyBorder="1" applyAlignment="1">
      <alignment horizontal="center" vertical="distributed"/>
    </xf>
    <xf numFmtId="177" fontId="5" fillId="2" borderId="8" xfId="1" applyNumberFormat="1" applyFont="1" applyFill="1" applyBorder="1" applyAlignment="1">
      <alignment horizontal="right" vertical="center"/>
    </xf>
    <xf numFmtId="0" fontId="5" fillId="0" borderId="9" xfId="1" applyFont="1" applyFill="1" applyBorder="1" applyAlignment="1">
      <alignment horizontal="center" vertical="distributed"/>
    </xf>
    <xf numFmtId="0" fontId="5" fillId="0" borderId="1" xfId="1" applyFont="1" applyFill="1" applyBorder="1" applyAlignment="1">
      <alignment horizontal="center" vertical="distributed"/>
    </xf>
    <xf numFmtId="0" fontId="5" fillId="0" borderId="1" xfId="1" applyFont="1" applyFill="1" applyBorder="1" applyAlignment="1">
      <alignment vertical="center"/>
    </xf>
    <xf numFmtId="0" fontId="5" fillId="0" borderId="2" xfId="1" applyFont="1" applyFill="1" applyBorder="1" applyAlignment="1">
      <alignment horizontal="center" vertical="center"/>
    </xf>
    <xf numFmtId="177" fontId="5" fillId="2" borderId="10" xfId="1" applyNumberFormat="1" applyFont="1" applyFill="1" applyBorder="1" applyAlignment="1">
      <alignment horizontal="right" vertical="center"/>
    </xf>
    <xf numFmtId="0" fontId="5" fillId="0" borderId="7" xfId="1" applyFont="1" applyFill="1" applyBorder="1" applyAlignment="1">
      <alignment vertical="center" wrapText="1" shrinkToFit="1"/>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5" xfId="1" applyFill="1" applyBorder="1" applyAlignment="1">
      <alignment horizontal="center" vertical="center"/>
    </xf>
    <xf numFmtId="0" fontId="5" fillId="0" borderId="11" xfId="1" applyFont="1" applyFill="1" applyBorder="1" applyAlignment="1">
      <alignment vertical="center" wrapText="1" shrinkToFit="1"/>
    </xf>
    <xf numFmtId="0" fontId="5" fillId="0" borderId="12" xfId="1" applyFont="1" applyFill="1" applyBorder="1" applyAlignment="1">
      <alignment vertical="center" shrinkToFit="1"/>
    </xf>
    <xf numFmtId="0" fontId="5" fillId="0" borderId="12" xfId="1" applyFont="1" applyFill="1" applyBorder="1" applyAlignment="1">
      <alignment horizontal="right" vertical="center"/>
    </xf>
    <xf numFmtId="0" fontId="5" fillId="0" borderId="13" xfId="1" applyFill="1" applyBorder="1" applyAlignment="1">
      <alignment horizontal="center" vertical="center"/>
    </xf>
    <xf numFmtId="177" fontId="5" fillId="2" borderId="14" xfId="1" applyNumberFormat="1" applyFont="1" applyFill="1" applyBorder="1" applyAlignment="1">
      <alignment horizontal="right" vertical="center"/>
    </xf>
    <xf numFmtId="0" fontId="5" fillId="0" borderId="2" xfId="1" applyFont="1" applyFill="1" applyBorder="1" applyAlignment="1">
      <alignment vertical="center"/>
    </xf>
    <xf numFmtId="176" fontId="5" fillId="0" borderId="12" xfId="1" applyNumberFormat="1" applyFont="1" applyFill="1" applyBorder="1" applyAlignment="1">
      <alignment horizontal="right" vertical="center"/>
    </xf>
    <xf numFmtId="0" fontId="5" fillId="0" borderId="9" xfId="1" applyFont="1" applyFill="1" applyBorder="1" applyAlignment="1">
      <alignment vertical="center"/>
    </xf>
    <xf numFmtId="0" fontId="5" fillId="0" borderId="5" xfId="1" applyFont="1" applyFill="1" applyBorder="1" applyAlignment="1">
      <alignment vertical="center"/>
    </xf>
    <xf numFmtId="177" fontId="5" fillId="0" borderId="14" xfId="1" applyNumberFormat="1" applyFont="1" applyFill="1" applyBorder="1" applyAlignment="1">
      <alignment horizontal="right" vertical="center" justifyLastLine="1"/>
    </xf>
    <xf numFmtId="0" fontId="5" fillId="0" borderId="0" xfId="1" applyFont="1" applyFill="1" applyBorder="1" applyAlignment="1">
      <alignment horizontal="left" vertical="center"/>
    </xf>
    <xf numFmtId="0" fontId="5" fillId="0" borderId="12" xfId="1" applyFont="1" applyFill="1" applyBorder="1" applyAlignment="1">
      <alignment horizontal="left" vertical="center"/>
    </xf>
    <xf numFmtId="0" fontId="5" fillId="0" borderId="7" xfId="1" applyFont="1" applyFill="1" applyBorder="1" applyAlignment="1">
      <alignment vertical="center"/>
    </xf>
    <xf numFmtId="0" fontId="3" fillId="0" borderId="0" xfId="0" quotePrefix="1" applyFont="1" applyAlignment="1">
      <alignment horizontal="center" vertical="center"/>
    </xf>
    <xf numFmtId="0" fontId="11" fillId="0" borderId="0" xfId="0" applyFont="1" applyAlignment="1">
      <alignment horizontal="left" vertical="center"/>
    </xf>
    <xf numFmtId="0" fontId="3" fillId="0" borderId="0" xfId="0" applyFont="1" applyBorder="1" applyAlignment="1">
      <alignment vertical="center"/>
    </xf>
    <xf numFmtId="0" fontId="0" fillId="0" borderId="0" xfId="0" applyAlignment="1">
      <alignment horizontal="left" vertical="center" wrapText="1"/>
    </xf>
    <xf numFmtId="0" fontId="4" fillId="0" borderId="0" xfId="0" applyFont="1" applyBorder="1" applyAlignment="1">
      <alignment horizontal="distributed" vertical="center" justifyLastLine="1"/>
    </xf>
    <xf numFmtId="0" fontId="0" fillId="0" borderId="0" xfId="0"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Alignment="1">
      <alignment horizontal="left" vertical="center"/>
    </xf>
    <xf numFmtId="0" fontId="15" fillId="0" borderId="0" xfId="0" applyFont="1" applyBorder="1" applyAlignment="1">
      <alignment horizontal="center" vertical="center"/>
    </xf>
    <xf numFmtId="0" fontId="16" fillId="0" borderId="0" xfId="0" quotePrefix="1" applyFont="1" applyAlignment="1">
      <alignment horizontal="center" vertical="center"/>
    </xf>
    <xf numFmtId="0" fontId="17" fillId="0" borderId="0" xfId="0" applyFont="1" applyAlignment="1">
      <alignment vertical="center"/>
    </xf>
    <xf numFmtId="0" fontId="18"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center" vertical="center" wrapText="1" justifyLastLine="1"/>
    </xf>
    <xf numFmtId="0" fontId="19" fillId="0" borderId="0" xfId="0" applyFont="1" applyAlignment="1">
      <alignment horizontal="left" vertical="center"/>
    </xf>
    <xf numFmtId="0" fontId="20" fillId="0" borderId="0" xfId="0" applyFont="1" applyAlignment="1">
      <alignment horizontal="left" vertical="center"/>
    </xf>
    <xf numFmtId="0" fontId="15" fillId="0" borderId="0" xfId="0" quotePrefix="1" applyFont="1" applyAlignment="1">
      <alignment horizontal="center" vertical="center"/>
    </xf>
    <xf numFmtId="0" fontId="15" fillId="0" borderId="0" xfId="0" applyFont="1" applyAlignment="1">
      <alignment horizontal="center" vertical="center"/>
    </xf>
    <xf numFmtId="0" fontId="16" fillId="0" borderId="0" xfId="0" quotePrefix="1"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distributed" vertical="center"/>
    </xf>
    <xf numFmtId="0" fontId="17" fillId="0" borderId="0" xfId="0" applyFont="1" applyAlignment="1">
      <alignment horizontal="distributed" vertical="center"/>
    </xf>
    <xf numFmtId="0" fontId="21" fillId="0" borderId="0" xfId="0" applyFont="1" applyBorder="1" applyAlignment="1">
      <alignment vertical="center" wrapText="1"/>
    </xf>
    <xf numFmtId="0" fontId="15" fillId="0" borderId="0" xfId="0" quotePrefix="1" applyFont="1" applyBorder="1" applyAlignment="1">
      <alignment horizontal="left" vertical="center"/>
    </xf>
    <xf numFmtId="0" fontId="14" fillId="0" borderId="0" xfId="0" quotePrefix="1"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vertical="center" justifyLastLine="1"/>
    </xf>
    <xf numFmtId="0" fontId="15"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3" fillId="0" borderId="0" xfId="0" applyFont="1" applyBorder="1" applyAlignment="1">
      <alignment vertical="center"/>
    </xf>
    <xf numFmtId="0" fontId="24" fillId="0" borderId="0" xfId="0" applyFont="1" applyAlignment="1">
      <alignment horizontal="left" vertical="center"/>
    </xf>
    <xf numFmtId="0" fontId="20" fillId="0" borderId="0" xfId="0" applyFont="1" applyBorder="1" applyAlignment="1">
      <alignment horizontal="center" vertical="center"/>
    </xf>
    <xf numFmtId="0" fontId="4" fillId="0" borderId="0" xfId="0" applyFont="1" applyBorder="1" applyAlignment="1">
      <alignment horizontal="distributed" vertical="center" justifyLastLine="1"/>
    </xf>
    <xf numFmtId="0" fontId="12" fillId="0" borderId="0" xfId="0" applyFont="1" applyFill="1" applyBorder="1" applyAlignment="1">
      <alignment horizontal="left" vertical="distributed" wrapText="1"/>
    </xf>
    <xf numFmtId="0" fontId="0" fillId="0" borderId="0" xfId="0" applyBorder="1" applyAlignment="1">
      <alignment horizontal="left" vertical="center"/>
    </xf>
    <xf numFmtId="0" fontId="4" fillId="0" borderId="0" xfId="0" applyFont="1" applyBorder="1" applyAlignment="1">
      <alignment horizontal="distributed" vertical="distributed" indent="2"/>
    </xf>
    <xf numFmtId="0" fontId="0" fillId="0" borderId="12" xfId="0" applyBorder="1" applyAlignment="1">
      <alignment horizontal="center" vertical="center"/>
    </xf>
    <xf numFmtId="0" fontId="3" fillId="0" borderId="12" xfId="0" applyFont="1" applyBorder="1" applyAlignment="1">
      <alignment horizontal="center" vertical="center"/>
    </xf>
    <xf numFmtId="0" fontId="4" fillId="0" borderId="0" xfId="0" applyFont="1" applyBorder="1" applyAlignment="1">
      <alignment vertical="center" justifyLastLine="1"/>
    </xf>
    <xf numFmtId="0" fontId="4" fillId="0" borderId="0" xfId="0" applyFont="1" applyBorder="1" applyAlignment="1">
      <alignment horizontal="center" vertical="center" justifyLastLine="1"/>
    </xf>
    <xf numFmtId="0" fontId="4" fillId="0" borderId="0" xfId="0" applyFont="1" applyBorder="1" applyAlignment="1">
      <alignment horizontal="left" vertical="center" justifyLastLine="1"/>
    </xf>
    <xf numFmtId="0" fontId="14" fillId="0" borderId="0" xfId="0" applyFont="1" applyBorder="1" applyAlignment="1">
      <alignment vertical="distributed" wrapText="1"/>
    </xf>
    <xf numFmtId="0" fontId="3" fillId="0" borderId="0" xfId="0" quotePrefix="1"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vertical="center"/>
    </xf>
    <xf numFmtId="0" fontId="0" fillId="0" borderId="1" xfId="0" applyBorder="1" applyAlignment="1">
      <alignment horizontal="center" vertical="center"/>
    </xf>
    <xf numFmtId="0" fontId="4" fillId="0" borderId="0" xfId="0" applyFont="1" applyBorder="1" applyAlignment="1">
      <alignment vertical="center" wrapText="1" justifyLastLine="1"/>
    </xf>
    <xf numFmtId="0" fontId="3" fillId="0" borderId="0" xfId="0" applyFont="1" applyBorder="1" applyAlignment="1">
      <alignment vertical="center" wrapText="1" justifyLastLine="1"/>
    </xf>
    <xf numFmtId="0" fontId="3" fillId="0" borderId="5" xfId="0" applyFont="1" applyBorder="1" applyAlignment="1">
      <alignment horizontal="center" vertical="center" wrapText="1"/>
    </xf>
    <xf numFmtId="0" fontId="22" fillId="0" borderId="0" xfId="0" quotePrefix="1" applyFont="1" applyAlignment="1">
      <alignment vertical="center"/>
    </xf>
    <xf numFmtId="0" fontId="3" fillId="0" borderId="0" xfId="0" applyFont="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 fillId="0" borderId="12" xfId="0" applyFont="1" applyBorder="1" applyAlignment="1">
      <alignment vertical="center"/>
    </xf>
    <xf numFmtId="0" fontId="21" fillId="0" borderId="0" xfId="0" applyFont="1" applyAlignment="1">
      <alignment vertical="center" wrapText="1"/>
    </xf>
    <xf numFmtId="0" fontId="21" fillId="0" borderId="0" xfId="0" quotePrefix="1" applyFont="1" applyAlignment="1">
      <alignment vertical="top" wrapText="1"/>
    </xf>
    <xf numFmtId="0" fontId="17" fillId="0" borderId="0" xfId="0" applyFont="1" applyAlignment="1">
      <alignment horizontal="left" vertical="center"/>
    </xf>
    <xf numFmtId="0" fontId="4" fillId="0" borderId="0" xfId="0" applyFont="1" applyAlignment="1">
      <alignment horizontal="left" vertical="center"/>
    </xf>
    <xf numFmtId="0" fontId="0" fillId="0" borderId="0" xfId="0" applyBorder="1" applyAlignment="1">
      <alignment horizontal="center" vertical="center" wrapText="1"/>
    </xf>
    <xf numFmtId="0" fontId="16" fillId="0" borderId="0" xfId="0" quotePrefix="1"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left" vertical="center"/>
    </xf>
    <xf numFmtId="0" fontId="0" fillId="0" borderId="0" xfId="0"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wrapText="1"/>
    </xf>
    <xf numFmtId="0" fontId="32" fillId="0" borderId="0" xfId="0" applyFont="1" applyAlignment="1">
      <alignment horizontal="right" vertical="center"/>
    </xf>
    <xf numFmtId="0" fontId="17" fillId="0" borderId="1" xfId="0" applyFont="1" applyBorder="1" applyAlignment="1">
      <alignment horizontal="distributed" vertical="distributed"/>
    </xf>
    <xf numFmtId="0" fontId="31" fillId="0" borderId="0" xfId="0" applyFont="1" applyBorder="1" applyAlignment="1">
      <alignment horizontal="center" vertical="center"/>
    </xf>
    <xf numFmtId="0" fontId="17" fillId="0" borderId="0" xfId="0" applyFont="1" applyBorder="1" applyAlignment="1">
      <alignment horizontal="distributed" vertical="distributed"/>
    </xf>
    <xf numFmtId="0" fontId="31" fillId="0" borderId="0" xfId="0" applyFont="1" applyBorder="1" applyAlignment="1">
      <alignment vertical="center"/>
    </xf>
    <xf numFmtId="0" fontId="2" fillId="0" borderId="5" xfId="0" applyFont="1" applyBorder="1" applyAlignment="1">
      <alignment horizontal="center" vertical="center" wrapText="1"/>
    </xf>
    <xf numFmtId="177" fontId="5" fillId="2" borderId="10" xfId="2" applyNumberFormat="1" applyFont="1" applyFill="1" applyBorder="1" applyAlignment="1">
      <alignment horizontal="right" vertical="center"/>
    </xf>
    <xf numFmtId="0" fontId="21" fillId="0" borderId="0" xfId="0" applyFont="1" applyBorder="1" applyAlignment="1">
      <alignment horizontal="left" vertical="top" wrapText="1" justifyLastLine="1"/>
    </xf>
    <xf numFmtId="0" fontId="18" fillId="0" borderId="0" xfId="0" applyFont="1" applyBorder="1" applyAlignment="1">
      <alignment horizontal="left" vertical="top" wrapText="1" justifyLastLine="1"/>
    </xf>
    <xf numFmtId="177" fontId="5" fillId="2" borderId="10" xfId="1" applyNumberFormat="1" applyFont="1" applyFill="1" applyBorder="1" applyAlignment="1">
      <alignment horizontal="right" vertical="center"/>
    </xf>
    <xf numFmtId="177" fontId="5" fillId="2" borderId="14" xfId="1" applyNumberFormat="1" applyFont="1" applyFill="1" applyBorder="1" applyAlignment="1">
      <alignment horizontal="right" vertical="center"/>
    </xf>
    <xf numFmtId="0" fontId="21" fillId="0" borderId="0" xfId="0" applyFont="1" applyAlignment="1">
      <alignment horizontal="left" vertical="center" wrapText="1"/>
    </xf>
    <xf numFmtId="0" fontId="4" fillId="0" borderId="7" xfId="0" applyFont="1" applyBorder="1" applyAlignment="1">
      <alignment horizontal="distributed" vertical="center" wrapText="1"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8" xfId="0" applyFont="1" applyBorder="1" applyAlignment="1">
      <alignment horizontal="distributed" vertical="center" indent="1"/>
    </xf>
    <xf numFmtId="38" fontId="3" fillId="0" borderId="8" xfId="4" applyFont="1" applyBorder="1" applyAlignment="1">
      <alignment horizontal="center" vertical="center" wrapText="1"/>
    </xf>
    <xf numFmtId="38" fontId="3" fillId="0" borderId="7" xfId="4"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1" fillId="0" borderId="9" xfId="0" applyFont="1" applyBorder="1" applyAlignment="1">
      <alignment horizontal="left" vertical="top" wrapText="1" justifyLastLine="1"/>
    </xf>
    <xf numFmtId="0" fontId="17" fillId="0" borderId="1" xfId="0" applyFont="1" applyBorder="1" applyAlignment="1">
      <alignment horizontal="left" vertical="top" wrapText="1" justifyLastLine="1"/>
    </xf>
    <xf numFmtId="0" fontId="17" fillId="0" borderId="2" xfId="0" applyFont="1" applyBorder="1" applyAlignment="1">
      <alignment horizontal="left" vertical="top" wrapText="1" justifyLastLine="1"/>
    </xf>
    <xf numFmtId="0" fontId="17" fillId="0" borderId="11" xfId="0" applyFont="1" applyBorder="1" applyAlignment="1">
      <alignment horizontal="left" vertical="top" wrapText="1" justifyLastLine="1"/>
    </xf>
    <xf numFmtId="0" fontId="17" fillId="0" borderId="12" xfId="0" applyFont="1" applyBorder="1" applyAlignment="1">
      <alignment horizontal="left" vertical="top" wrapText="1" justifyLastLine="1"/>
    </xf>
    <xf numFmtId="0" fontId="17" fillId="0" borderId="13" xfId="0" applyFont="1" applyBorder="1" applyAlignment="1">
      <alignment horizontal="left" vertical="top" wrapText="1" justifyLastLine="1"/>
    </xf>
    <xf numFmtId="0" fontId="3" fillId="0" borderId="0" xfId="0" applyFont="1" applyAlignment="1">
      <alignment horizontal="left" vertical="center"/>
    </xf>
    <xf numFmtId="0" fontId="34" fillId="0" borderId="9" xfId="0" applyFont="1" applyBorder="1" applyAlignment="1">
      <alignment horizontal="left" vertical="top" wrapText="1" justifyLastLine="1"/>
    </xf>
    <xf numFmtId="0" fontId="4" fillId="0" borderId="1" xfId="0" applyFont="1" applyBorder="1" applyAlignment="1">
      <alignment horizontal="left" vertical="top" wrapText="1" justifyLastLine="1"/>
    </xf>
    <xf numFmtId="0" fontId="4" fillId="0" borderId="2" xfId="0" applyFont="1" applyBorder="1" applyAlignment="1">
      <alignment horizontal="left" vertical="top" wrapText="1" justifyLastLine="1"/>
    </xf>
    <xf numFmtId="0" fontId="4" fillId="0" borderId="6" xfId="0" applyFont="1" applyBorder="1" applyAlignment="1">
      <alignment horizontal="left" vertical="top" wrapText="1" justifyLastLine="1"/>
    </xf>
    <xf numFmtId="0" fontId="4" fillId="0" borderId="0" xfId="0" applyFont="1" applyBorder="1" applyAlignment="1">
      <alignment horizontal="left" vertical="top" wrapText="1" justifyLastLine="1"/>
    </xf>
    <xf numFmtId="0" fontId="4" fillId="0" borderId="3" xfId="0" applyFont="1" applyBorder="1" applyAlignment="1">
      <alignment horizontal="left" vertical="top" wrapText="1" justifyLastLine="1"/>
    </xf>
    <xf numFmtId="0" fontId="4" fillId="0" borderId="11" xfId="0" applyFont="1" applyBorder="1" applyAlignment="1">
      <alignment horizontal="left" vertical="top" wrapText="1" justifyLastLine="1"/>
    </xf>
    <xf numFmtId="0" fontId="4" fillId="0" borderId="12" xfId="0" applyFont="1" applyBorder="1" applyAlignment="1">
      <alignment horizontal="left" vertical="top" wrapText="1" justifyLastLine="1"/>
    </xf>
    <xf numFmtId="0" fontId="4" fillId="0" borderId="13" xfId="0" applyFont="1" applyBorder="1" applyAlignment="1">
      <alignment horizontal="left" vertical="top" wrapText="1" justifyLastLine="1"/>
    </xf>
    <xf numFmtId="0" fontId="21" fillId="0" borderId="0" xfId="0" quotePrefix="1" applyFont="1" applyBorder="1" applyAlignment="1">
      <alignment horizontal="left" vertical="top"/>
    </xf>
    <xf numFmtId="0" fontId="34" fillId="0" borderId="9" xfId="0" quotePrefix="1" applyFont="1" applyBorder="1" applyAlignment="1">
      <alignment horizontal="left" vertical="top" wrapText="1"/>
    </xf>
    <xf numFmtId="0" fontId="34" fillId="0" borderId="1" xfId="0" quotePrefix="1" applyFont="1" applyBorder="1" applyAlignment="1">
      <alignment horizontal="left" vertical="top" wrapText="1"/>
    </xf>
    <xf numFmtId="0" fontId="34" fillId="0" borderId="2" xfId="0" quotePrefix="1" applyFont="1" applyBorder="1" applyAlignment="1">
      <alignment horizontal="left" vertical="top" wrapText="1"/>
    </xf>
    <xf numFmtId="0" fontId="34" fillId="0" borderId="6" xfId="0" quotePrefix="1" applyFont="1" applyBorder="1" applyAlignment="1">
      <alignment horizontal="left" vertical="top" wrapText="1"/>
    </xf>
    <xf numFmtId="0" fontId="34" fillId="0" borderId="0" xfId="0" quotePrefix="1" applyFont="1" applyBorder="1" applyAlignment="1">
      <alignment horizontal="left" vertical="top" wrapText="1"/>
    </xf>
    <xf numFmtId="0" fontId="34" fillId="0" borderId="3" xfId="0" quotePrefix="1" applyFont="1" applyBorder="1" applyAlignment="1">
      <alignment horizontal="left" vertical="top" wrapText="1"/>
    </xf>
    <xf numFmtId="0" fontId="34" fillId="0" borderId="11" xfId="0" quotePrefix="1" applyFont="1" applyBorder="1" applyAlignment="1">
      <alignment horizontal="left" vertical="top" wrapText="1"/>
    </xf>
    <xf numFmtId="0" fontId="34" fillId="0" borderId="12" xfId="0" quotePrefix="1" applyFont="1" applyBorder="1" applyAlignment="1">
      <alignment horizontal="left" vertical="top" wrapText="1"/>
    </xf>
    <xf numFmtId="0" fontId="34" fillId="0" borderId="13" xfId="0" quotePrefix="1" applyFont="1" applyBorder="1" applyAlignment="1">
      <alignment horizontal="left" vertical="top" wrapText="1"/>
    </xf>
    <xf numFmtId="58" fontId="13" fillId="0" borderId="11" xfId="0" applyNumberFormat="1"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3" xfId="0" applyFont="1" applyBorder="1" applyAlignment="1">
      <alignment horizontal="distributed"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7" fillId="0" borderId="0" xfId="0" applyFont="1" applyAlignment="1">
      <alignment horizontal="center" vertical="center" wrapText="1"/>
    </xf>
    <xf numFmtId="0" fontId="25" fillId="0" borderId="0" xfId="0" applyFont="1" applyAlignment="1">
      <alignment horizontal="center" vertical="center" wrapText="1"/>
    </xf>
    <xf numFmtId="0" fontId="34" fillId="0" borderId="9" xfId="0" quotePrefix="1" applyFont="1" applyBorder="1" applyAlignment="1">
      <alignment horizontal="left" vertical="top"/>
    </xf>
    <xf numFmtId="0" fontId="4" fillId="0" borderId="1" xfId="0" quotePrefix="1" applyFont="1" applyBorder="1" applyAlignment="1">
      <alignment horizontal="left" vertical="top"/>
    </xf>
    <xf numFmtId="0" fontId="4" fillId="0" borderId="2" xfId="0" quotePrefix="1" applyFont="1" applyBorder="1" applyAlignment="1">
      <alignment horizontal="left" vertical="top"/>
    </xf>
    <xf numFmtId="0" fontId="4" fillId="0" borderId="6" xfId="0" quotePrefix="1" applyFont="1" applyBorder="1" applyAlignment="1">
      <alignment horizontal="left" vertical="top"/>
    </xf>
    <xf numFmtId="0" fontId="4" fillId="0" borderId="0" xfId="0" quotePrefix="1" applyFont="1" applyBorder="1" applyAlignment="1">
      <alignment horizontal="left" vertical="top"/>
    </xf>
    <xf numFmtId="0" fontId="4" fillId="0" borderId="3" xfId="0" quotePrefix="1" applyFont="1" applyBorder="1" applyAlignment="1">
      <alignment horizontal="left" vertical="top"/>
    </xf>
    <xf numFmtId="0" fontId="4" fillId="0" borderId="11" xfId="0" quotePrefix="1" applyFont="1" applyBorder="1" applyAlignment="1">
      <alignment horizontal="left" vertical="top"/>
    </xf>
    <xf numFmtId="0" fontId="4" fillId="0" borderId="12" xfId="0" quotePrefix="1" applyFont="1" applyBorder="1" applyAlignment="1">
      <alignment horizontal="left" vertical="top"/>
    </xf>
    <xf numFmtId="0" fontId="4" fillId="0" borderId="13" xfId="0" quotePrefix="1" applyFont="1" applyBorder="1" applyAlignment="1">
      <alignment horizontal="left" vertical="top"/>
    </xf>
    <xf numFmtId="0" fontId="17" fillId="0" borderId="12" xfId="0" applyFont="1" applyBorder="1" applyAlignment="1">
      <alignment horizontal="distributed" vertical="distributed"/>
    </xf>
    <xf numFmtId="0" fontId="3" fillId="0" borderId="7"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17" fillId="0" borderId="12" xfId="0" applyFont="1" applyBorder="1" applyAlignment="1">
      <alignment horizontal="left" vertical="distributed"/>
    </xf>
    <xf numFmtId="0" fontId="4" fillId="0" borderId="12" xfId="0" applyFont="1" applyBorder="1" applyAlignment="1">
      <alignment horizontal="distributed" vertical="distributed"/>
    </xf>
    <xf numFmtId="0" fontId="4" fillId="0" borderId="12" xfId="0" applyFont="1" applyBorder="1" applyAlignment="1">
      <alignment horizontal="center" vertical="center"/>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4" fillId="0" borderId="7" xfId="0" applyFont="1"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4" fillId="0" borderId="1" xfId="0" quotePrefix="1" applyFont="1" applyBorder="1" applyAlignment="1">
      <alignment horizontal="left" vertical="top" wrapText="1"/>
    </xf>
    <xf numFmtId="0" fontId="4" fillId="0" borderId="2" xfId="0" quotePrefix="1" applyFont="1" applyBorder="1" applyAlignment="1">
      <alignment horizontal="left" vertical="top" wrapText="1"/>
    </xf>
    <xf numFmtId="0" fontId="4" fillId="0" borderId="6" xfId="0" quotePrefix="1" applyFont="1" applyBorder="1" applyAlignment="1">
      <alignment horizontal="left" vertical="top" wrapText="1"/>
    </xf>
    <xf numFmtId="0" fontId="4" fillId="0" borderId="0" xfId="0" quotePrefix="1" applyFont="1" applyBorder="1" applyAlignment="1">
      <alignment horizontal="left" vertical="top" wrapText="1"/>
    </xf>
    <xf numFmtId="0" fontId="4" fillId="0" borderId="3" xfId="0" quotePrefix="1" applyFont="1" applyBorder="1" applyAlignment="1">
      <alignment horizontal="left" vertical="top" wrapText="1"/>
    </xf>
    <xf numFmtId="0" fontId="4" fillId="0" borderId="11" xfId="0" quotePrefix="1" applyFont="1" applyBorder="1" applyAlignment="1">
      <alignment horizontal="left" vertical="top" wrapText="1"/>
    </xf>
    <xf numFmtId="0" fontId="4" fillId="0" borderId="12" xfId="0" quotePrefix="1" applyFont="1" applyBorder="1" applyAlignment="1">
      <alignment horizontal="left" vertical="top" wrapText="1"/>
    </xf>
    <xf numFmtId="0" fontId="4" fillId="0" borderId="13" xfId="0" quotePrefix="1" applyFont="1" applyBorder="1" applyAlignment="1">
      <alignment horizontal="left" vertical="top" wrapText="1"/>
    </xf>
    <xf numFmtId="0" fontId="3" fillId="0" borderId="6" xfId="0" quotePrefix="1" applyFont="1" applyBorder="1" applyAlignment="1">
      <alignment horizontal="left" vertical="top" wrapText="1"/>
    </xf>
    <xf numFmtId="0" fontId="16" fillId="0" borderId="0" xfId="0" applyFont="1" applyAlignment="1">
      <alignment horizontal="left" vertical="center"/>
    </xf>
    <xf numFmtId="0" fontId="21" fillId="0" borderId="0" xfId="0" quotePrefix="1" applyFont="1" applyAlignment="1">
      <alignment horizontal="left" vertical="top" wrapText="1"/>
    </xf>
    <xf numFmtId="0" fontId="21" fillId="0" borderId="0" xfId="0" applyFont="1" applyFill="1" applyAlignment="1">
      <alignment horizontal="left" vertical="top" wrapText="1"/>
    </xf>
    <xf numFmtId="0" fontId="18" fillId="0" borderId="0" xfId="0" quotePrefix="1" applyFont="1" applyBorder="1" applyAlignment="1">
      <alignment horizontal="left" vertical="center" wrapText="1"/>
    </xf>
    <xf numFmtId="0" fontId="17" fillId="0" borderId="7" xfId="0" applyFont="1" applyBorder="1" applyAlignment="1">
      <alignment horizontal="distributed" vertical="center" wrapText="1" indent="3"/>
    </xf>
    <xf numFmtId="0" fontId="17" fillId="0" borderId="4" xfId="0" applyFont="1" applyBorder="1" applyAlignment="1">
      <alignment horizontal="distributed" vertical="center" wrapText="1" indent="3"/>
    </xf>
    <xf numFmtId="0" fontId="17" fillId="0" borderId="5" xfId="0" applyFont="1" applyBorder="1" applyAlignment="1">
      <alignment horizontal="distributed" vertical="center" wrapText="1" indent="3"/>
    </xf>
    <xf numFmtId="0" fontId="31" fillId="0" borderId="7" xfId="0" applyFont="1" applyBorder="1" applyAlignment="1">
      <alignment horizontal="left" vertical="top" wrapText="1" justifyLastLine="1"/>
    </xf>
    <xf numFmtId="0" fontId="31" fillId="0" borderId="4" xfId="0" applyFont="1" applyBorder="1" applyAlignment="1">
      <alignment horizontal="left" vertical="top" wrapText="1" justifyLastLine="1"/>
    </xf>
    <xf numFmtId="0" fontId="31" fillId="0" borderId="5" xfId="0" applyFont="1" applyBorder="1" applyAlignment="1">
      <alignment horizontal="left" vertical="top" wrapText="1" justifyLastLine="1"/>
    </xf>
    <xf numFmtId="0" fontId="17" fillId="0" borderId="4" xfId="0" applyFont="1" applyBorder="1" applyAlignment="1">
      <alignment horizontal="left" vertical="top" wrapText="1" justifyLastLine="1"/>
    </xf>
    <xf numFmtId="0" fontId="17" fillId="0" borderId="5" xfId="0" applyFont="1" applyBorder="1" applyAlignment="1">
      <alignment horizontal="left" vertical="top" wrapText="1" justifyLastLine="1"/>
    </xf>
    <xf numFmtId="0" fontId="16" fillId="0" borderId="0" xfId="0" quotePrefix="1" applyFont="1" applyAlignment="1">
      <alignment vertical="center" wrapText="1"/>
    </xf>
    <xf numFmtId="0" fontId="31" fillId="0" borderId="9"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31" fillId="0" borderId="9" xfId="0" applyFont="1" applyFill="1" applyBorder="1" applyAlignment="1">
      <alignment horizontal="left" vertical="top" wrapText="1" justifyLastLine="1"/>
    </xf>
    <xf numFmtId="0" fontId="16" fillId="0" borderId="1" xfId="0" applyFont="1" applyFill="1" applyBorder="1" applyAlignment="1">
      <alignment horizontal="left" vertical="top" wrapText="1" justifyLastLine="1"/>
    </xf>
    <xf numFmtId="0" fontId="16" fillId="0" borderId="2" xfId="0" applyFont="1" applyFill="1" applyBorder="1" applyAlignment="1">
      <alignment horizontal="left" vertical="top" wrapText="1" justifyLastLine="1"/>
    </xf>
    <xf numFmtId="0" fontId="16" fillId="0" borderId="6" xfId="0" applyFont="1" applyFill="1" applyBorder="1" applyAlignment="1">
      <alignment horizontal="left" vertical="top" wrapText="1" justifyLastLine="1"/>
    </xf>
    <xf numFmtId="0" fontId="16" fillId="0" borderId="0" xfId="0" applyFont="1" applyFill="1" applyBorder="1" applyAlignment="1">
      <alignment horizontal="left" vertical="top" wrapText="1" justifyLastLine="1"/>
    </xf>
    <xf numFmtId="0" fontId="16" fillId="0" borderId="3" xfId="0" applyFont="1" applyFill="1" applyBorder="1" applyAlignment="1">
      <alignment horizontal="left" vertical="top" wrapText="1" justifyLastLine="1"/>
    </xf>
    <xf numFmtId="0" fontId="16" fillId="0" borderId="11" xfId="0" applyFont="1" applyFill="1" applyBorder="1" applyAlignment="1">
      <alignment horizontal="left" vertical="top" wrapText="1" justifyLastLine="1"/>
    </xf>
    <xf numFmtId="0" fontId="16" fillId="0" borderId="12" xfId="0" applyFont="1" applyFill="1" applyBorder="1" applyAlignment="1">
      <alignment horizontal="left" vertical="top" wrapText="1" justifyLastLine="1"/>
    </xf>
    <xf numFmtId="0" fontId="16" fillId="0" borderId="13" xfId="0" applyFont="1" applyFill="1" applyBorder="1" applyAlignment="1">
      <alignment horizontal="left" vertical="top" wrapText="1" justifyLastLine="1"/>
    </xf>
    <xf numFmtId="0" fontId="0" fillId="0" borderId="0" xfId="0"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1" fillId="0" borderId="9"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3"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2" xfId="0" applyFont="1" applyBorder="1" applyAlignment="1">
      <alignment horizontal="distributed" vertical="center" indent="1"/>
    </xf>
    <xf numFmtId="0" fontId="17" fillId="0" borderId="23" xfId="0" applyFont="1" applyBorder="1" applyAlignment="1">
      <alignment horizontal="distributed" vertical="center" indent="1"/>
    </xf>
    <xf numFmtId="0" fontId="17" fillId="0" borderId="16" xfId="0" applyFont="1" applyBorder="1" applyAlignment="1">
      <alignment horizontal="distributed" vertical="center" indent="1"/>
    </xf>
    <xf numFmtId="0" fontId="17" fillId="0" borderId="17" xfId="0" applyFont="1" applyBorder="1" applyAlignment="1">
      <alignment horizontal="distributed" vertical="center" indent="1"/>
    </xf>
    <xf numFmtId="0" fontId="31" fillId="0" borderId="0" xfId="0" quotePrefix="1" applyFont="1" applyBorder="1" applyAlignment="1">
      <alignment horizontal="left" vertical="center"/>
    </xf>
    <xf numFmtId="0" fontId="16" fillId="0" borderId="19" xfId="0" applyFont="1" applyBorder="1" applyAlignment="1">
      <alignment horizontal="distributed" vertical="center" wrapText="1" indent="1"/>
    </xf>
    <xf numFmtId="0" fontId="16" fillId="0" borderId="20" xfId="0" applyFont="1" applyBorder="1" applyAlignment="1">
      <alignment horizontal="distributed" vertical="center" wrapText="1" indent="1"/>
    </xf>
    <xf numFmtId="0" fontId="17" fillId="0" borderId="18" xfId="0" applyFont="1" applyBorder="1" applyAlignment="1">
      <alignment horizontal="distributed" vertical="center" indent="1"/>
    </xf>
    <xf numFmtId="0" fontId="31" fillId="0" borderId="19" xfId="0" applyFont="1" applyBorder="1" applyAlignment="1">
      <alignment horizontal="left" vertical="top" wrapText="1" justifyLastLine="1"/>
    </xf>
    <xf numFmtId="0" fontId="31" fillId="0" borderId="20" xfId="0" applyFont="1" applyBorder="1" applyAlignment="1">
      <alignment horizontal="left" vertical="top" wrapText="1" justifyLastLine="1"/>
    </xf>
    <xf numFmtId="0" fontId="31" fillId="0" borderId="21" xfId="0" applyFont="1" applyBorder="1" applyAlignment="1">
      <alignment horizontal="left" vertical="top" wrapText="1" justifyLastLine="1"/>
    </xf>
    <xf numFmtId="0" fontId="31" fillId="0" borderId="16" xfId="0" applyFont="1" applyBorder="1" applyAlignment="1">
      <alignment horizontal="left" vertical="top" wrapText="1" justifyLastLine="1"/>
    </xf>
    <xf numFmtId="0" fontId="31" fillId="0" borderId="17" xfId="0" applyFont="1" applyBorder="1" applyAlignment="1">
      <alignment horizontal="left" vertical="top" wrapText="1" justifyLastLine="1"/>
    </xf>
    <xf numFmtId="0" fontId="31" fillId="0" borderId="18" xfId="0" applyFont="1" applyBorder="1" applyAlignment="1">
      <alignment horizontal="left" vertical="top" wrapText="1" justifyLastLine="1"/>
    </xf>
    <xf numFmtId="0" fontId="31" fillId="0" borderId="16" xfId="0" applyFont="1" applyBorder="1" applyAlignment="1">
      <alignment horizontal="left" vertical="top" justifyLastLine="1"/>
    </xf>
    <xf numFmtId="0" fontId="31" fillId="0" borderId="17" xfId="0" applyFont="1" applyBorder="1" applyAlignment="1">
      <alignment horizontal="left" vertical="top" justifyLastLine="1"/>
    </xf>
    <xf numFmtId="0" fontId="31" fillId="0" borderId="18" xfId="0" applyFont="1" applyBorder="1" applyAlignment="1">
      <alignment horizontal="left" vertical="top" justifyLastLine="1"/>
    </xf>
    <xf numFmtId="0" fontId="31" fillId="0" borderId="22" xfId="0" applyFont="1" applyBorder="1" applyAlignment="1">
      <alignment horizontal="left" vertical="top" justifyLastLine="1"/>
    </xf>
    <xf numFmtId="0" fontId="31" fillId="0" borderId="23" xfId="0" applyFont="1" applyBorder="1" applyAlignment="1">
      <alignment horizontal="left" vertical="top" justifyLastLine="1"/>
    </xf>
    <xf numFmtId="0" fontId="31" fillId="0" borderId="24" xfId="0" applyFont="1" applyBorder="1" applyAlignment="1">
      <alignment horizontal="left" vertical="top" justifyLastLine="1"/>
    </xf>
    <xf numFmtId="0" fontId="31" fillId="0" borderId="0" xfId="0" applyFont="1" applyBorder="1" applyAlignment="1">
      <alignment horizontal="left" vertical="top" wrapText="1"/>
    </xf>
    <xf numFmtId="0" fontId="3" fillId="0" borderId="0"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34" fillId="0" borderId="7" xfId="0" applyFont="1" applyBorder="1" applyAlignment="1">
      <alignment horizontal="left" vertical="top" wrapText="1"/>
    </xf>
    <xf numFmtId="0" fontId="34" fillId="0" borderId="4" xfId="0" applyFont="1" applyBorder="1" applyAlignment="1">
      <alignment horizontal="left" vertical="top" wrapText="1"/>
    </xf>
    <xf numFmtId="0" fontId="34" fillId="0" borderId="5" xfId="0" applyFont="1" applyBorder="1" applyAlignment="1">
      <alignment horizontal="left" vertical="top" wrapText="1"/>
    </xf>
    <xf numFmtId="0" fontId="10" fillId="0" borderId="0" xfId="0" applyFont="1" applyBorder="1" applyAlignment="1">
      <alignment horizontal="left" vertical="center" wrapText="1"/>
    </xf>
    <xf numFmtId="0" fontId="0" fillId="0" borderId="0" xfId="0" applyBorder="1" applyAlignment="1">
      <alignment horizontal="center" vertical="center" wrapText="1"/>
    </xf>
    <xf numFmtId="38" fontId="3" fillId="0" borderId="4" xfId="4" applyFont="1" applyBorder="1" applyAlignment="1">
      <alignment horizontal="center" vertical="center" wrapText="1"/>
    </xf>
    <xf numFmtId="0" fontId="3" fillId="0" borderId="5" xfId="0" applyFont="1" applyBorder="1" applyAlignment="1">
      <alignment horizontal="center" wrapText="1"/>
    </xf>
    <xf numFmtId="0" fontId="4" fillId="0" borderId="5" xfId="0" applyFont="1" applyBorder="1" applyAlignment="1">
      <alignment horizontal="center" wrapText="1"/>
    </xf>
    <xf numFmtId="0" fontId="3" fillId="0" borderId="8"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distributed" vertical="center" indent="1"/>
    </xf>
    <xf numFmtId="0" fontId="26" fillId="0" borderId="7"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0" borderId="9"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4" fillId="0" borderId="9"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3" xfId="0" applyFont="1" applyBorder="1" applyAlignment="1">
      <alignment horizontal="left" vertical="center" wrapText="1"/>
    </xf>
    <xf numFmtId="0" fontId="31" fillId="0" borderId="7"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6" fillId="0" borderId="0" xfId="0" quotePrefix="1" applyFont="1" applyAlignment="1">
      <alignment horizontal="left" vertical="center" wrapText="1"/>
    </xf>
    <xf numFmtId="0" fontId="17" fillId="0" borderId="8" xfId="0" applyFont="1" applyBorder="1" applyAlignment="1">
      <alignment horizontal="distributed" vertical="center" wrapText="1" justifyLastLine="1"/>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indent="1"/>
    </xf>
    <xf numFmtId="0" fontId="4"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6" fillId="0" borderId="0" xfId="0" applyFont="1" applyBorder="1" applyAlignment="1">
      <alignment horizontal="left" vertical="center" wrapText="1"/>
    </xf>
    <xf numFmtId="0" fontId="3" fillId="0" borderId="0" xfId="0" applyFont="1" applyBorder="1" applyAlignment="1">
      <alignment horizontal="distributed" vertical="center" wrapText="1" indent="1"/>
    </xf>
    <xf numFmtId="176" fontId="5" fillId="0" borderId="10"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0" fontId="5" fillId="0" borderId="10" xfId="1" applyFont="1" applyFill="1" applyBorder="1" applyAlignment="1">
      <alignment horizontal="center" vertical="center" textRotation="255"/>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8" xfId="1" applyFont="1" applyFill="1" applyBorder="1" applyAlignment="1">
      <alignment horizontal="center" vertical="center" textRotation="255"/>
    </xf>
    <xf numFmtId="176" fontId="5" fillId="0" borderId="4" xfId="1" applyNumberFormat="1" applyFont="1" applyFill="1" applyBorder="1" applyAlignment="1">
      <alignment horizontal="distributed" vertical="center"/>
    </xf>
    <xf numFmtId="0" fontId="5" fillId="0" borderId="4" xfId="1" applyFont="1" applyFill="1" applyBorder="1" applyAlignment="1">
      <alignment vertical="center"/>
    </xf>
    <xf numFmtId="38" fontId="0" fillId="0" borderId="4" xfId="2" applyFont="1" applyFill="1" applyBorder="1" applyAlignment="1">
      <alignment horizontal="distributed" vertical="center"/>
    </xf>
    <xf numFmtId="0" fontId="5" fillId="0" borderId="4" xfId="1" applyFont="1" applyFill="1" applyBorder="1" applyAlignment="1">
      <alignment horizontal="distributed" vertical="center"/>
    </xf>
    <xf numFmtId="38" fontId="0" fillId="0" borderId="5" xfId="2" applyFont="1" applyFill="1" applyBorder="1" applyAlignment="1">
      <alignment horizontal="distributed" vertical="center"/>
    </xf>
    <xf numFmtId="0" fontId="5" fillId="0" borderId="14" xfId="1" applyFont="1" applyFill="1" applyBorder="1" applyAlignment="1">
      <alignment vertical="center"/>
    </xf>
    <xf numFmtId="38" fontId="0" fillId="0" borderId="1" xfId="2" applyFont="1" applyFill="1" applyBorder="1" applyAlignment="1">
      <alignment horizontal="distributed" vertical="center"/>
    </xf>
    <xf numFmtId="38" fontId="0" fillId="0" borderId="7" xfId="2"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5" xfId="1" applyFont="1" applyFill="1" applyBorder="1" applyAlignment="1">
      <alignment vertical="center"/>
    </xf>
    <xf numFmtId="38" fontId="0" fillId="0" borderId="2" xfId="2" applyFont="1" applyFill="1" applyBorder="1" applyAlignment="1">
      <alignment horizontal="distributed" vertical="center"/>
    </xf>
    <xf numFmtId="0" fontId="5" fillId="0" borderId="15" xfId="1" applyFont="1" applyFill="1" applyBorder="1" applyAlignment="1">
      <alignment horizontal="center" vertical="center" textRotation="255"/>
    </xf>
    <xf numFmtId="0" fontId="5" fillId="0" borderId="14" xfId="1" applyFont="1" applyFill="1" applyBorder="1" applyAlignment="1">
      <alignment horizontal="center" vertical="center" textRotation="255"/>
    </xf>
    <xf numFmtId="0" fontId="5" fillId="0" borderId="1" xfId="1" applyFont="1" applyFill="1" applyBorder="1" applyAlignment="1">
      <alignment horizontal="distributed" vertical="center"/>
    </xf>
    <xf numFmtId="0" fontId="5" fillId="0" borderId="9" xfId="1" quotePrefix="1" applyFont="1" applyFill="1" applyBorder="1" applyAlignment="1">
      <alignment horizontal="center" vertical="center"/>
    </xf>
    <xf numFmtId="0" fontId="5" fillId="0" borderId="11" xfId="1" applyFont="1" applyFill="1" applyBorder="1" applyAlignment="1">
      <alignment horizontal="center" vertical="center"/>
    </xf>
    <xf numFmtId="38" fontId="0" fillId="0" borderId="12" xfId="2" applyFont="1" applyFill="1" applyBorder="1" applyAlignment="1">
      <alignment horizontal="distributed" vertical="center"/>
    </xf>
    <xf numFmtId="0" fontId="5" fillId="0" borderId="12" xfId="1" applyFont="1" applyFill="1" applyBorder="1" applyAlignment="1">
      <alignment horizontal="distributed" vertical="center"/>
    </xf>
    <xf numFmtId="177" fontId="5" fillId="2" borderId="10" xfId="2" applyNumberFormat="1" applyFont="1" applyFill="1" applyBorder="1" applyAlignment="1">
      <alignment horizontal="right" vertical="center"/>
    </xf>
    <xf numFmtId="177" fontId="5" fillId="2" borderId="14" xfId="2" applyNumberFormat="1" applyFont="1" applyFill="1" applyBorder="1" applyAlignment="1">
      <alignment horizontal="right" vertical="center"/>
    </xf>
    <xf numFmtId="38" fontId="0" fillId="0" borderId="9" xfId="2" quotePrefix="1" applyFont="1" applyFill="1" applyBorder="1" applyAlignment="1">
      <alignment horizontal="center"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2" xfId="2" applyFont="1" applyFill="1" applyBorder="1" applyAlignment="1">
      <alignment vertical="center"/>
    </xf>
    <xf numFmtId="38" fontId="0" fillId="0" borderId="13" xfId="2" applyFont="1" applyFill="1" applyBorder="1" applyAlignment="1">
      <alignment vertical="center"/>
    </xf>
    <xf numFmtId="178" fontId="5" fillId="2" borderId="10" xfId="2" applyNumberFormat="1" applyFont="1" applyFill="1" applyBorder="1" applyAlignment="1">
      <alignment horizontal="right" vertical="center"/>
    </xf>
    <xf numFmtId="178" fontId="5" fillId="2" borderId="14" xfId="2" applyNumberFormat="1" applyFont="1" applyFill="1" applyBorder="1" applyAlignment="1">
      <alignment horizontal="right" vertical="center"/>
    </xf>
    <xf numFmtId="38" fontId="0" fillId="0" borderId="0" xfId="2"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179" fontId="5" fillId="2" borderId="10" xfId="5" applyNumberFormat="1" applyFont="1" applyFill="1" applyBorder="1" applyAlignment="1">
      <alignment horizontal="right" vertical="center"/>
    </xf>
    <xf numFmtId="179" fontId="5" fillId="2" borderId="14" xfId="5"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2" xfId="2" quotePrefix="1" applyFont="1" applyFill="1" applyBorder="1" applyAlignment="1">
      <alignment horizontal="center" vertical="center"/>
    </xf>
    <xf numFmtId="0" fontId="7" fillId="0" borderId="1" xfId="1" applyFont="1" applyFill="1" applyBorder="1" applyAlignment="1">
      <alignment horizontal="distributed" vertical="center" wrapText="1" shrinkToFit="1"/>
    </xf>
    <xf numFmtId="0" fontId="7" fillId="0" borderId="1" xfId="1" applyFont="1" applyFill="1" applyBorder="1" applyAlignment="1">
      <alignment horizontal="distributed" vertical="center" shrinkToFit="1"/>
    </xf>
    <xf numFmtId="0" fontId="5" fillId="0" borderId="12"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13" xfId="1" applyFont="1" applyFill="1" applyBorder="1" applyAlignment="1">
      <alignment horizontal="center" vertical="center"/>
    </xf>
    <xf numFmtId="177" fontId="5" fillId="2" borderId="10" xfId="1" applyNumberFormat="1" applyFont="1" applyFill="1" applyBorder="1" applyAlignment="1">
      <alignment horizontal="right" vertical="center"/>
    </xf>
    <xf numFmtId="177" fontId="5" fillId="2" borderId="14" xfId="1" applyNumberFormat="1" applyFont="1" applyFill="1" applyBorder="1" applyAlignment="1">
      <alignment horizontal="right" vertical="center"/>
    </xf>
    <xf numFmtId="0" fontId="5"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5" fillId="0" borderId="4" xfId="1" applyFont="1" applyFill="1" applyBorder="1" applyAlignment="1">
      <alignment horizontal="distributed" vertical="center" shrinkToFit="1"/>
    </xf>
    <xf numFmtId="0" fontId="5" fillId="0" borderId="12" xfId="1" applyFont="1" applyFill="1" applyBorder="1" applyAlignment="1">
      <alignment horizontal="distributed" vertical="center" wrapText="1" shrinkToFit="1"/>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4" xfId="1" applyFill="1" applyBorder="1" applyAlignment="1">
      <alignment horizontal="distributed" vertical="center" shrinkToFit="1"/>
    </xf>
    <xf numFmtId="0" fontId="5" fillId="0" borderId="7" xfId="1" applyFont="1" applyFill="1" applyBorder="1" applyAlignment="1">
      <alignment horizontal="distributed" vertical="center"/>
    </xf>
    <xf numFmtId="0" fontId="5" fillId="0" borderId="4" xfId="1" applyFill="1" applyBorder="1" applyAlignment="1">
      <alignment horizontal="distributed" vertical="center"/>
    </xf>
  </cellXfs>
  <cellStyles count="6">
    <cellStyle name="パーセント" xfId="5" builtinId="5"/>
    <cellStyle name="パーセント 2" xfId="3"/>
    <cellStyle name="桁区切り" xfId="4" builtinId="6"/>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20</xdr:row>
          <xdr:rowOff>91440</xdr:rowOff>
        </xdr:from>
        <xdr:to>
          <xdr:col>11</xdr:col>
          <xdr:colOff>369018</xdr:colOff>
          <xdr:row>20</xdr:row>
          <xdr:rowOff>304800</xdr:rowOff>
        </xdr:to>
        <xdr:grpSp>
          <xdr:nvGrpSpPr>
            <xdr:cNvPr id="2" name="グループ化 1"/>
            <xdr:cNvGrpSpPr/>
          </xdr:nvGrpSpPr>
          <xdr:grpSpPr>
            <a:xfrm>
              <a:off x="2621756" y="7711440"/>
              <a:ext cx="6057825" cy="213360"/>
              <a:chOff x="2367642" y="5175069"/>
              <a:chExt cx="5490747" cy="213360"/>
            </a:xfrm>
          </xdr:grpSpPr>
          <xdr:sp macro="" textlink="">
            <xdr:nvSpPr>
              <xdr:cNvPr id="4105" name="X01Y60_30_CB2" hidden="1">
                <a:extLst>
                  <a:ext uri="{63B3BB69-23CF-44E3-9099-C40C66FF867C}">
                    <a14:compatExt spid="_x0000_s4105"/>
                  </a:ext>
                </a:extLst>
              </xdr:cNvPr>
              <xdr:cNvSpPr/>
            </xdr:nvSpPr>
            <xdr:spPr bwMode="auto">
              <a:xfrm>
                <a:off x="2367642"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表流水　,</a:t>
                </a:r>
              </a:p>
            </xdr:txBody>
          </xdr:sp>
          <xdr:sp macro="" textlink="">
            <xdr:nvSpPr>
              <xdr:cNvPr id="4106" name="X01Y60_30_CB2" hidden="1">
                <a:extLst>
                  <a:ext uri="{63B3BB69-23CF-44E3-9099-C40C66FF867C}">
                    <a14:compatExt spid="_x0000_s4106"/>
                  </a:ext>
                </a:extLst>
              </xdr:cNvPr>
              <xdr:cNvSpPr/>
            </xdr:nvSpPr>
            <xdr:spPr bwMode="auto">
              <a:xfrm>
                <a:off x="3313611"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ダム　,</a:t>
                </a:r>
              </a:p>
            </xdr:txBody>
          </xdr:sp>
          <xdr:sp macro="" textlink="">
            <xdr:nvSpPr>
              <xdr:cNvPr id="4107" name="X01Y60_30_CB2" hidden="1">
                <a:extLst>
                  <a:ext uri="{63B3BB69-23CF-44E3-9099-C40C66FF867C}">
                    <a14:compatExt spid="_x0000_s4107"/>
                  </a:ext>
                </a:extLst>
              </xdr:cNvPr>
              <xdr:cNvSpPr/>
            </xdr:nvSpPr>
            <xdr:spPr bwMode="auto">
              <a:xfrm>
                <a:off x="4100648" y="5175069"/>
                <a:ext cx="101454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伏流水　,</a:t>
                </a:r>
              </a:p>
            </xdr:txBody>
          </xdr:sp>
          <xdr:sp macro="" textlink="">
            <xdr:nvSpPr>
              <xdr:cNvPr id="4108" name="X01Y60_30_CB2" hidden="1">
                <a:extLst>
                  <a:ext uri="{63B3BB69-23CF-44E3-9099-C40C66FF867C}">
                    <a14:compatExt spid="_x0000_s4108"/>
                  </a:ext>
                </a:extLst>
              </xdr:cNvPr>
              <xdr:cNvSpPr/>
            </xdr:nvSpPr>
            <xdr:spPr bwMode="auto">
              <a:xfrm>
                <a:off x="5058584" y="5175069"/>
                <a:ext cx="100692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地下水　,</a:t>
                </a:r>
              </a:p>
            </xdr:txBody>
          </xdr:sp>
          <xdr:sp macro="" textlink="">
            <xdr:nvSpPr>
              <xdr:cNvPr id="4109" name="X01Y60_30_CB2" hidden="1">
                <a:extLst>
                  <a:ext uri="{63B3BB69-23CF-44E3-9099-C40C66FF867C}">
                    <a14:compatExt spid="_x0000_s4109"/>
                  </a:ext>
                </a:extLst>
              </xdr:cNvPr>
              <xdr:cNvSpPr/>
            </xdr:nvSpPr>
            <xdr:spPr bwMode="auto">
              <a:xfrm>
                <a:off x="6016527" y="5175069"/>
                <a:ext cx="1006929"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受水　,</a:t>
                </a:r>
              </a:p>
            </xdr:txBody>
          </xdr:sp>
          <xdr:sp macro="" textlink="">
            <xdr:nvSpPr>
              <xdr:cNvPr id="4110" name="X01Y60_30_CB2" hidden="1">
                <a:extLst>
                  <a:ext uri="{63B3BB69-23CF-44E3-9099-C40C66FF867C}">
                    <a14:compatExt spid="_x0000_s4110"/>
                  </a:ext>
                </a:extLst>
              </xdr:cNvPr>
              <xdr:cNvSpPr/>
            </xdr:nvSpPr>
            <xdr:spPr bwMode="auto">
              <a:xfrm>
                <a:off x="6843841" y="5175069"/>
                <a:ext cx="1014548" cy="21336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grpSp>
        <xdr:clientData/>
      </xdr:twoCellAnchor>
    </mc:Choice>
    <mc:Fallback/>
  </mc:AlternateContent>
  <xdr:twoCellAnchor>
    <xdr:from>
      <xdr:col>1</xdr:col>
      <xdr:colOff>171450</xdr:colOff>
      <xdr:row>30</xdr:row>
      <xdr:rowOff>333375</xdr:rowOff>
    </xdr:from>
    <xdr:to>
      <xdr:col>3</xdr:col>
      <xdr:colOff>714376</xdr:colOff>
      <xdr:row>30</xdr:row>
      <xdr:rowOff>590550</xdr:rowOff>
    </xdr:to>
    <xdr:sp macro="" textlink="">
      <xdr:nvSpPr>
        <xdr:cNvPr id="3" name="正方形/長方形 2"/>
        <xdr:cNvSpPr/>
      </xdr:nvSpPr>
      <xdr:spPr>
        <a:xfrm>
          <a:off x="304800" y="12630150"/>
          <a:ext cx="1800226" cy="257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村長（水道事業管理者）</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xdr:col>
      <xdr:colOff>542926</xdr:colOff>
      <xdr:row>31</xdr:row>
      <xdr:rowOff>95250</xdr:rowOff>
    </xdr:from>
    <xdr:to>
      <xdr:col>3</xdr:col>
      <xdr:colOff>600076</xdr:colOff>
      <xdr:row>31</xdr:row>
      <xdr:rowOff>400050</xdr:rowOff>
    </xdr:to>
    <xdr:sp macro="" textlink="">
      <xdr:nvSpPr>
        <xdr:cNvPr id="4" name="正方形/長方形 3"/>
        <xdr:cNvSpPr/>
      </xdr:nvSpPr>
      <xdr:spPr>
        <a:xfrm>
          <a:off x="1038226" y="12239625"/>
          <a:ext cx="952500" cy="304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住民生活課</a:t>
          </a:r>
          <a:endParaRPr kumimoji="1" lang="en-US" altLang="ja-JP" sz="1000">
            <a:solidFill>
              <a:sysClr val="windowText" lastClr="000000"/>
            </a:solidFill>
          </a:endParaRPr>
        </a:p>
      </xdr:txBody>
    </xdr:sp>
    <xdr:clientData/>
  </xdr:twoCellAnchor>
  <xdr:twoCellAnchor>
    <xdr:from>
      <xdr:col>3</xdr:col>
      <xdr:colOff>114300</xdr:colOff>
      <xdr:row>31</xdr:row>
      <xdr:rowOff>695325</xdr:rowOff>
    </xdr:from>
    <xdr:to>
      <xdr:col>3</xdr:col>
      <xdr:colOff>771525</xdr:colOff>
      <xdr:row>31</xdr:row>
      <xdr:rowOff>990600</xdr:rowOff>
    </xdr:to>
    <xdr:sp macro="" textlink="">
      <xdr:nvSpPr>
        <xdr:cNvPr id="5" name="正方形/長方形 4"/>
        <xdr:cNvSpPr/>
      </xdr:nvSpPr>
      <xdr:spPr>
        <a:xfrm>
          <a:off x="1504950" y="12839700"/>
          <a:ext cx="65722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水道係</a:t>
          </a:r>
        </a:p>
      </xdr:txBody>
    </xdr:sp>
    <xdr:clientData/>
  </xdr:twoCellAnchor>
  <xdr:twoCellAnchor>
    <xdr:from>
      <xdr:col>2</xdr:col>
      <xdr:colOff>276225</xdr:colOff>
      <xdr:row>30</xdr:row>
      <xdr:rowOff>600075</xdr:rowOff>
    </xdr:from>
    <xdr:to>
      <xdr:col>2</xdr:col>
      <xdr:colOff>276225</xdr:colOff>
      <xdr:row>31</xdr:row>
      <xdr:rowOff>238125</xdr:rowOff>
    </xdr:to>
    <xdr:cxnSp macro="">
      <xdr:nvCxnSpPr>
        <xdr:cNvPr id="11" name="直線コネクタ 10"/>
        <xdr:cNvCxnSpPr/>
      </xdr:nvCxnSpPr>
      <xdr:spPr>
        <a:xfrm>
          <a:off x="771525" y="11991975"/>
          <a:ext cx="0"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31</xdr:row>
      <xdr:rowOff>247650</xdr:rowOff>
    </xdr:from>
    <xdr:to>
      <xdr:col>2</xdr:col>
      <xdr:colOff>542926</xdr:colOff>
      <xdr:row>31</xdr:row>
      <xdr:rowOff>247650</xdr:rowOff>
    </xdr:to>
    <xdr:cxnSp macro="">
      <xdr:nvCxnSpPr>
        <xdr:cNvPr id="14" name="直線コネクタ 13"/>
        <xdr:cNvCxnSpPr>
          <a:endCxn id="4" idx="1"/>
        </xdr:cNvCxnSpPr>
      </xdr:nvCxnSpPr>
      <xdr:spPr>
        <a:xfrm>
          <a:off x="781050" y="12392025"/>
          <a:ext cx="2571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771525</xdr:colOff>
      <xdr:row>31</xdr:row>
      <xdr:rowOff>419100</xdr:rowOff>
    </xdr:from>
    <xdr:to>
      <xdr:col>2</xdr:col>
      <xdr:colOff>783718</xdr:colOff>
      <xdr:row>31</xdr:row>
      <xdr:rowOff>821471</xdr:rowOff>
    </xdr:to>
    <xdr:pic>
      <xdr:nvPicPr>
        <xdr:cNvPr id="18" name="図 17"/>
        <xdr:cNvPicPr>
          <a:picLocks noChangeAspect="1"/>
        </xdr:cNvPicPr>
      </xdr:nvPicPr>
      <xdr:blipFill>
        <a:blip xmlns:r="http://schemas.openxmlformats.org/officeDocument/2006/relationships" r:embed="rId1"/>
        <a:stretch>
          <a:fillRect/>
        </a:stretch>
      </xdr:blipFill>
      <xdr:spPr>
        <a:xfrm>
          <a:off x="1266825" y="12563475"/>
          <a:ext cx="12193" cy="402371"/>
        </a:xfrm>
        <a:prstGeom prst="rect">
          <a:avLst/>
        </a:prstGeom>
      </xdr:spPr>
    </xdr:pic>
    <xdr:clientData/>
  </xdr:twoCellAnchor>
  <xdr:twoCellAnchor editAs="oneCell">
    <xdr:from>
      <xdr:col>2</xdr:col>
      <xdr:colOff>742950</xdr:colOff>
      <xdr:row>31</xdr:row>
      <xdr:rowOff>800100</xdr:rowOff>
    </xdr:from>
    <xdr:to>
      <xdr:col>3</xdr:col>
      <xdr:colOff>115847</xdr:colOff>
      <xdr:row>31</xdr:row>
      <xdr:rowOff>812293</xdr:rowOff>
    </xdr:to>
    <xdr:pic>
      <xdr:nvPicPr>
        <xdr:cNvPr id="19" name="図 18"/>
        <xdr:cNvPicPr>
          <a:picLocks noChangeAspect="1"/>
        </xdr:cNvPicPr>
      </xdr:nvPicPr>
      <xdr:blipFill>
        <a:blip xmlns:r="http://schemas.openxmlformats.org/officeDocument/2006/relationships" r:embed="rId2"/>
        <a:stretch>
          <a:fillRect/>
        </a:stretch>
      </xdr:blipFill>
      <xdr:spPr>
        <a:xfrm>
          <a:off x="1238250" y="12944475"/>
          <a:ext cx="268247" cy="12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59999389629810485"/>
    <pageSetUpPr fitToPage="1"/>
  </sheetPr>
  <dimension ref="B1:AG122"/>
  <sheetViews>
    <sheetView showGridLines="0" tabSelected="1" view="pageBreakPreview" zoomScale="80" zoomScaleNormal="40" zoomScaleSheetLayoutView="80" workbookViewId="0">
      <selection activeCell="H123" sqref="H123"/>
    </sheetView>
  </sheetViews>
  <sheetFormatPr defaultColWidth="8.875" defaultRowHeight="13.5" x14ac:dyDescent="0.15"/>
  <cols>
    <col min="1" max="1" width="1.75" style="1" customWidth="1"/>
    <col min="2" max="2" width="4.75" style="1" customWidth="1"/>
    <col min="3" max="3" width="11.75" style="1" customWidth="1"/>
    <col min="4" max="4" width="15.75" style="1" customWidth="1"/>
    <col min="5" max="7" width="10.75" style="1" customWidth="1"/>
    <col min="8" max="8" width="10.5" style="1" customWidth="1"/>
    <col min="9" max="11" width="10.75" style="1" customWidth="1"/>
    <col min="12" max="12" width="10.625" style="1" customWidth="1"/>
    <col min="13" max="14" width="10.75" style="1" customWidth="1"/>
    <col min="15" max="15" width="12.375" style="1" customWidth="1"/>
    <col min="16" max="16" width="2.75" style="1" customWidth="1"/>
    <col min="17" max="16384" width="8.875" style="1"/>
  </cols>
  <sheetData>
    <row r="1" spans="2:24" ht="10.15" customHeight="1" x14ac:dyDescent="0.15"/>
    <row r="2" spans="2:24" ht="30" customHeight="1" x14ac:dyDescent="0.15">
      <c r="N2" s="331"/>
      <c r="O2" s="331"/>
      <c r="P2" s="115"/>
    </row>
    <row r="3" spans="2:24" ht="64.900000000000006" customHeight="1" x14ac:dyDescent="0.15">
      <c r="B3" s="332" t="s">
        <v>195</v>
      </c>
      <c r="C3" s="333"/>
      <c r="D3" s="333"/>
      <c r="E3" s="333"/>
      <c r="F3" s="333"/>
      <c r="G3" s="333"/>
      <c r="H3" s="333"/>
      <c r="I3" s="333"/>
      <c r="J3" s="333"/>
      <c r="K3" s="333"/>
      <c r="L3" s="333"/>
      <c r="M3" s="333"/>
      <c r="N3" s="333"/>
      <c r="O3" s="333"/>
    </row>
    <row r="4" spans="2:24" ht="29.45" customHeight="1" x14ac:dyDescent="0.15">
      <c r="B4" s="180"/>
      <c r="C4" s="181"/>
      <c r="D4" s="181"/>
      <c r="E4" s="181"/>
      <c r="F4" s="181"/>
      <c r="G4" s="181"/>
      <c r="H4" s="181"/>
      <c r="I4" s="181"/>
      <c r="J4" s="181"/>
      <c r="K4" s="181"/>
      <c r="L4" s="181"/>
      <c r="M4" s="181"/>
      <c r="N4" s="181"/>
      <c r="O4" s="181"/>
    </row>
    <row r="5" spans="2:24" s="120" customFormat="1" ht="41.45" customHeight="1" x14ac:dyDescent="0.15">
      <c r="B5" s="246" t="s">
        <v>184</v>
      </c>
      <c r="C5" s="246"/>
      <c r="D5" s="246"/>
      <c r="E5" s="250" t="s">
        <v>196</v>
      </c>
      <c r="F5" s="250"/>
      <c r="G5" s="250"/>
      <c r="H5" s="250"/>
      <c r="I5" s="250"/>
      <c r="J5" s="188"/>
      <c r="K5" s="184"/>
      <c r="L5" s="184"/>
      <c r="M5" s="184"/>
      <c r="N5" s="184"/>
      <c r="O5" s="184"/>
      <c r="P5" s="184"/>
    </row>
    <row r="6" spans="2:24" s="120" customFormat="1" ht="18" customHeight="1" x14ac:dyDescent="0.15">
      <c r="B6" s="185"/>
      <c r="C6" s="185"/>
      <c r="D6" s="185"/>
      <c r="E6" s="185"/>
      <c r="F6" s="186"/>
      <c r="G6" s="186"/>
      <c r="H6" s="186"/>
      <c r="I6" s="186"/>
      <c r="J6" s="186"/>
      <c r="K6" s="184"/>
      <c r="L6" s="184"/>
      <c r="M6" s="184"/>
      <c r="N6" s="184"/>
      <c r="O6" s="184"/>
      <c r="P6" s="184"/>
    </row>
    <row r="7" spans="2:24" s="120" customFormat="1" ht="40.9" customHeight="1" x14ac:dyDescent="0.15">
      <c r="B7" s="246" t="s">
        <v>185</v>
      </c>
      <c r="C7" s="246"/>
      <c r="D7" s="246"/>
      <c r="E7" s="250" t="s">
        <v>197</v>
      </c>
      <c r="F7" s="250"/>
      <c r="G7" s="250"/>
      <c r="H7" s="250"/>
      <c r="I7" s="250"/>
      <c r="J7" s="188"/>
      <c r="K7" s="184"/>
      <c r="L7" s="184"/>
      <c r="M7" s="184"/>
      <c r="N7" s="184"/>
      <c r="O7" s="184"/>
      <c r="P7" s="184"/>
    </row>
    <row r="8" spans="2:24" s="120" customFormat="1" ht="18" customHeight="1" x14ac:dyDescent="0.15">
      <c r="B8" s="187"/>
      <c r="C8" s="187"/>
      <c r="D8" s="187"/>
      <c r="E8" s="187"/>
      <c r="F8" s="186"/>
      <c r="G8" s="186"/>
      <c r="H8" s="186"/>
      <c r="I8" s="186"/>
      <c r="J8" s="186"/>
      <c r="K8" s="184"/>
      <c r="L8" s="184"/>
      <c r="M8" s="184"/>
      <c r="N8" s="184"/>
      <c r="O8" s="184"/>
      <c r="P8" s="184"/>
    </row>
    <row r="9" spans="2:24" ht="41.45" customHeight="1" x14ac:dyDescent="0.15">
      <c r="B9" s="251" t="s">
        <v>173</v>
      </c>
      <c r="C9" s="251"/>
      <c r="D9" s="251"/>
      <c r="E9" s="152" t="s">
        <v>174</v>
      </c>
      <c r="F9" s="170">
        <v>29</v>
      </c>
      <c r="G9" s="152" t="s">
        <v>175</v>
      </c>
      <c r="H9" s="170">
        <v>3</v>
      </c>
      <c r="I9" s="152" t="s">
        <v>176</v>
      </c>
      <c r="J9" s="159"/>
      <c r="K9" s="159"/>
      <c r="L9" s="159"/>
      <c r="M9" s="159"/>
      <c r="N9" s="159"/>
      <c r="O9" s="159"/>
    </row>
    <row r="10" spans="2:24" ht="19.899999999999999" customHeight="1" x14ac:dyDescent="0.15">
      <c r="B10" s="150"/>
      <c r="C10" s="150"/>
      <c r="D10" s="150"/>
      <c r="E10" s="149"/>
      <c r="F10" s="4"/>
      <c r="G10" s="4"/>
      <c r="H10" s="160"/>
      <c r="I10" s="4"/>
      <c r="J10" s="4"/>
      <c r="K10" s="4"/>
      <c r="L10" s="4"/>
      <c r="M10" s="4"/>
      <c r="N10" s="4"/>
      <c r="O10" s="4"/>
    </row>
    <row r="11" spans="2:24" ht="42.6" customHeight="1" x14ac:dyDescent="0.15">
      <c r="B11" s="251" t="s">
        <v>131</v>
      </c>
      <c r="C11" s="251"/>
      <c r="D11" s="251"/>
      <c r="E11" s="152" t="s">
        <v>132</v>
      </c>
      <c r="F11" s="182">
        <v>28</v>
      </c>
      <c r="G11" s="182" t="s">
        <v>133</v>
      </c>
      <c r="H11" s="252" t="s">
        <v>134</v>
      </c>
      <c r="I11" s="252"/>
      <c r="J11" s="182" t="s">
        <v>132</v>
      </c>
      <c r="K11" s="182">
        <v>37</v>
      </c>
      <c r="L11" s="252" t="s">
        <v>133</v>
      </c>
      <c r="M11" s="252"/>
      <c r="N11" s="151"/>
      <c r="O11" s="151"/>
    </row>
    <row r="12" spans="2:24" ht="18" customHeight="1" x14ac:dyDescent="0.15">
      <c r="B12" s="150"/>
      <c r="C12" s="150"/>
      <c r="D12" s="150"/>
      <c r="E12" s="149"/>
      <c r="F12" s="4"/>
      <c r="G12" s="4"/>
      <c r="H12" s="4"/>
      <c r="I12" s="4"/>
      <c r="J12" s="4"/>
      <c r="K12" s="4"/>
      <c r="L12" s="4"/>
      <c r="M12" s="4"/>
      <c r="N12" s="4"/>
      <c r="O12" s="4"/>
    </row>
    <row r="13" spans="2:24" s="2" customFormat="1" ht="30" customHeight="1" x14ac:dyDescent="0.15">
      <c r="B13" s="114" t="s">
        <v>164</v>
      </c>
      <c r="Q13" s="166"/>
    </row>
    <row r="14" spans="2:24" ht="30.6" customHeight="1" x14ac:dyDescent="0.15">
      <c r="B14" s="113" t="s">
        <v>0</v>
      </c>
      <c r="C14" s="210" t="s">
        <v>135</v>
      </c>
      <c r="D14" s="210"/>
      <c r="E14" s="3"/>
    </row>
    <row r="15" spans="2:24" ht="31.15" customHeight="1" x14ac:dyDescent="0.15">
      <c r="B15" s="113" t="s">
        <v>145</v>
      </c>
      <c r="C15" s="3" t="s">
        <v>190</v>
      </c>
      <c r="D15" s="3"/>
      <c r="E15" s="3"/>
    </row>
    <row r="16" spans="2:24" ht="30" customHeight="1" x14ac:dyDescent="0.15">
      <c r="B16" s="247" t="s">
        <v>177</v>
      </c>
      <c r="C16" s="253"/>
      <c r="D16" s="254"/>
      <c r="E16" s="255" t="s">
        <v>199</v>
      </c>
      <c r="F16" s="256"/>
      <c r="G16" s="256"/>
      <c r="H16" s="257"/>
      <c r="I16" s="247" t="s">
        <v>166</v>
      </c>
      <c r="J16" s="197"/>
      <c r="K16" s="198"/>
      <c r="L16" s="201">
        <v>3040</v>
      </c>
      <c r="M16" s="339"/>
      <c r="N16" s="339"/>
      <c r="O16" s="189" t="s">
        <v>192</v>
      </c>
      <c r="P16" s="4"/>
      <c r="R16" s="373"/>
      <c r="S16" s="373"/>
      <c r="T16" s="373"/>
      <c r="U16" s="372"/>
      <c r="V16" s="372"/>
      <c r="W16" s="372"/>
      <c r="X16" s="372"/>
    </row>
    <row r="17" spans="2:24" ht="30" customHeight="1" x14ac:dyDescent="0.15">
      <c r="B17" s="350" t="s">
        <v>186</v>
      </c>
      <c r="C17" s="351"/>
      <c r="D17" s="352"/>
      <c r="E17" s="356" t="s">
        <v>198</v>
      </c>
      <c r="F17" s="357"/>
      <c r="G17" s="357"/>
      <c r="H17" s="358"/>
      <c r="I17" s="247" t="s">
        <v>167</v>
      </c>
      <c r="J17" s="248"/>
      <c r="K17" s="249"/>
      <c r="L17" s="201">
        <v>1733</v>
      </c>
      <c r="M17" s="339"/>
      <c r="N17" s="339"/>
      <c r="O17" s="189" t="s">
        <v>192</v>
      </c>
      <c r="P17" s="4"/>
      <c r="R17" s="373"/>
      <c r="S17" s="373"/>
      <c r="T17" s="373"/>
      <c r="U17" s="372"/>
      <c r="V17" s="372"/>
      <c r="W17" s="372"/>
      <c r="X17" s="372"/>
    </row>
    <row r="18" spans="2:24" ht="30" customHeight="1" x14ac:dyDescent="0.15">
      <c r="B18" s="353"/>
      <c r="C18" s="354"/>
      <c r="D18" s="355"/>
      <c r="E18" s="359"/>
      <c r="F18" s="360"/>
      <c r="G18" s="360"/>
      <c r="H18" s="361"/>
      <c r="I18" s="247" t="s">
        <v>193</v>
      </c>
      <c r="J18" s="248"/>
      <c r="K18" s="249"/>
      <c r="L18" s="345">
        <v>0.26</v>
      </c>
      <c r="M18" s="371"/>
      <c r="N18" s="371"/>
      <c r="O18" s="189" t="s">
        <v>194</v>
      </c>
      <c r="P18" s="4"/>
    </row>
    <row r="19" spans="2:24" ht="18" customHeight="1" x14ac:dyDescent="0.15">
      <c r="B19" s="161"/>
      <c r="C19" s="161"/>
      <c r="D19" s="161"/>
      <c r="E19" s="183"/>
      <c r="F19" s="183"/>
      <c r="G19" s="179"/>
      <c r="H19" s="179"/>
      <c r="I19" s="179"/>
      <c r="J19" s="162"/>
      <c r="K19" s="162"/>
      <c r="L19" s="162"/>
      <c r="M19" s="162"/>
      <c r="N19" s="162"/>
      <c r="O19" s="162"/>
      <c r="P19" s="4"/>
    </row>
    <row r="20" spans="2:24" ht="30" customHeight="1" x14ac:dyDescent="0.15">
      <c r="B20" s="113" t="s">
        <v>146</v>
      </c>
      <c r="C20" s="115" t="s">
        <v>187</v>
      </c>
      <c r="D20" s="115"/>
      <c r="E20" s="161"/>
      <c r="F20" s="161"/>
      <c r="G20" s="161"/>
      <c r="H20" s="161"/>
      <c r="I20" s="161"/>
      <c r="J20" s="162"/>
      <c r="K20" s="162"/>
      <c r="L20" s="162"/>
      <c r="M20" s="162"/>
      <c r="N20" s="162"/>
      <c r="O20" s="162"/>
      <c r="P20" s="4"/>
    </row>
    <row r="21" spans="2:24" ht="30" customHeight="1" x14ac:dyDescent="0.15">
      <c r="B21" s="346" t="s">
        <v>136</v>
      </c>
      <c r="C21" s="197"/>
      <c r="D21" s="198"/>
      <c r="E21" s="347" t="s">
        <v>182</v>
      </c>
      <c r="F21" s="348"/>
      <c r="G21" s="348"/>
      <c r="H21" s="348"/>
      <c r="I21" s="348"/>
      <c r="J21" s="348"/>
      <c r="K21" s="348"/>
      <c r="L21" s="348"/>
      <c r="M21" s="348"/>
      <c r="N21" s="348"/>
      <c r="O21" s="349"/>
      <c r="P21" s="4"/>
      <c r="Q21" s="167"/>
    </row>
    <row r="22" spans="2:24" ht="30" customHeight="1" x14ac:dyDescent="0.15">
      <c r="B22" s="346" t="s">
        <v>137</v>
      </c>
      <c r="C22" s="197"/>
      <c r="D22" s="198"/>
      <c r="E22" s="345" t="s">
        <v>138</v>
      </c>
      <c r="F22" s="202"/>
      <c r="G22" s="345">
        <v>4</v>
      </c>
      <c r="H22" s="370"/>
      <c r="I22" s="247" t="s">
        <v>139</v>
      </c>
      <c r="J22" s="248"/>
      <c r="K22" s="249"/>
      <c r="L22" s="201">
        <v>45337</v>
      </c>
      <c r="M22" s="339"/>
      <c r="N22" s="339"/>
      <c r="O22" s="340" t="s">
        <v>140</v>
      </c>
      <c r="P22" s="4"/>
    </row>
    <row r="23" spans="2:24" ht="30" customHeight="1" x14ac:dyDescent="0.15">
      <c r="B23" s="346"/>
      <c r="C23" s="197"/>
      <c r="D23" s="198"/>
      <c r="E23" s="369" t="s">
        <v>171</v>
      </c>
      <c r="F23" s="202"/>
      <c r="G23" s="345">
        <v>6</v>
      </c>
      <c r="H23" s="370"/>
      <c r="I23" s="196"/>
      <c r="J23" s="248"/>
      <c r="K23" s="249"/>
      <c r="L23" s="201"/>
      <c r="M23" s="339"/>
      <c r="N23" s="339"/>
      <c r="O23" s="341"/>
      <c r="P23" s="4"/>
    </row>
    <row r="24" spans="2:24" ht="30" customHeight="1" x14ac:dyDescent="0.15">
      <c r="B24" s="199" t="s">
        <v>141</v>
      </c>
      <c r="C24" s="199"/>
      <c r="D24" s="199"/>
      <c r="E24" s="200">
        <v>1202</v>
      </c>
      <c r="F24" s="201"/>
      <c r="G24" s="202" t="s">
        <v>142</v>
      </c>
      <c r="H24" s="203"/>
      <c r="I24" s="342" t="s">
        <v>143</v>
      </c>
      <c r="J24" s="343"/>
      <c r="K24" s="343"/>
      <c r="L24" s="344">
        <v>49.7</v>
      </c>
      <c r="M24" s="344"/>
      <c r="N24" s="345"/>
      <c r="O24" s="163" t="s">
        <v>144</v>
      </c>
      <c r="P24" s="4"/>
    </row>
    <row r="25" spans="2:24" ht="16.899999999999999" customHeight="1" x14ac:dyDescent="0.15">
      <c r="B25" s="153"/>
      <c r="C25" s="153"/>
      <c r="D25" s="153"/>
      <c r="E25" s="337"/>
      <c r="F25" s="337"/>
      <c r="G25" s="337"/>
      <c r="H25" s="337"/>
      <c r="I25" s="338"/>
      <c r="J25" s="338"/>
      <c r="K25" s="338"/>
      <c r="L25" s="338"/>
      <c r="M25" s="338"/>
      <c r="N25" s="338"/>
      <c r="O25" s="338"/>
      <c r="P25" s="4"/>
    </row>
    <row r="26" spans="2:24" ht="30" customHeight="1" x14ac:dyDescent="0.15">
      <c r="B26" s="154" t="s">
        <v>147</v>
      </c>
      <c r="C26" s="153" t="s">
        <v>188</v>
      </c>
      <c r="D26" s="153"/>
      <c r="E26" s="337"/>
      <c r="F26" s="337"/>
      <c r="G26" s="337"/>
      <c r="H26" s="337"/>
      <c r="I26" s="338"/>
      <c r="J26" s="338"/>
      <c r="K26" s="338"/>
      <c r="L26" s="338"/>
      <c r="M26" s="338"/>
      <c r="N26" s="338"/>
      <c r="O26" s="338"/>
      <c r="P26" s="4"/>
    </row>
    <row r="27" spans="2:24" ht="146.25" customHeight="1" x14ac:dyDescent="0.15">
      <c r="B27" s="196" t="s">
        <v>165</v>
      </c>
      <c r="C27" s="197"/>
      <c r="D27" s="198"/>
      <c r="E27" s="334" t="s">
        <v>227</v>
      </c>
      <c r="F27" s="335"/>
      <c r="G27" s="335"/>
      <c r="H27" s="335"/>
      <c r="I27" s="335"/>
      <c r="J27" s="335"/>
      <c r="K27" s="335"/>
      <c r="L27" s="335"/>
      <c r="M27" s="335"/>
      <c r="N27" s="335"/>
      <c r="O27" s="336"/>
      <c r="P27" s="4"/>
    </row>
    <row r="28" spans="2:24" ht="30" customHeight="1" x14ac:dyDescent="0.15">
      <c r="B28" s="353" t="s">
        <v>148</v>
      </c>
      <c r="C28" s="367"/>
      <c r="D28" s="368"/>
      <c r="E28" s="230">
        <v>39173</v>
      </c>
      <c r="F28" s="231"/>
      <c r="G28" s="231"/>
      <c r="H28" s="232"/>
      <c r="I28" s="233"/>
      <c r="J28" s="234"/>
      <c r="K28" s="234"/>
      <c r="L28" s="234"/>
      <c r="M28" s="234"/>
      <c r="N28" s="234"/>
      <c r="O28" s="234"/>
      <c r="P28" s="4"/>
      <c r="Q28" s="167"/>
    </row>
    <row r="29" spans="2:24" ht="17.45" customHeight="1" x14ac:dyDescent="0.15">
      <c r="B29" s="117"/>
      <c r="C29" s="117"/>
      <c r="D29" s="117"/>
      <c r="E29" s="119"/>
      <c r="F29" s="119"/>
      <c r="G29" s="119"/>
      <c r="H29" s="119"/>
      <c r="I29" s="175"/>
      <c r="J29" s="175"/>
      <c r="K29" s="175"/>
      <c r="L29" s="175"/>
      <c r="M29" s="175"/>
      <c r="N29" s="175"/>
      <c r="O29" s="175"/>
      <c r="P29" s="4"/>
    </row>
    <row r="30" spans="2:24" ht="22.9" customHeight="1" x14ac:dyDescent="0.15">
      <c r="B30" s="147" t="s">
        <v>149</v>
      </c>
      <c r="C30" s="155" t="s">
        <v>189</v>
      </c>
      <c r="D30" s="147"/>
      <c r="E30" s="119"/>
      <c r="F30" s="119"/>
      <c r="G30" s="119"/>
      <c r="H30" s="119"/>
      <c r="I30" s="118"/>
      <c r="J30" s="118"/>
      <c r="K30" s="118"/>
      <c r="L30" s="118"/>
      <c r="M30" s="118"/>
      <c r="N30" s="118"/>
      <c r="O30" s="118"/>
      <c r="P30" s="4"/>
    </row>
    <row r="31" spans="2:24" ht="54" customHeight="1" x14ac:dyDescent="0.15">
      <c r="B31" s="204" t="s">
        <v>200</v>
      </c>
      <c r="C31" s="205"/>
      <c r="D31" s="205"/>
      <c r="E31" s="205"/>
      <c r="F31" s="205"/>
      <c r="G31" s="205"/>
      <c r="H31" s="205"/>
      <c r="I31" s="205"/>
      <c r="J31" s="205"/>
      <c r="K31" s="205"/>
      <c r="L31" s="205"/>
      <c r="M31" s="205"/>
      <c r="N31" s="205"/>
      <c r="O31" s="206"/>
      <c r="P31" s="4"/>
    </row>
    <row r="32" spans="2:24" ht="87.75" customHeight="1" x14ac:dyDescent="0.15">
      <c r="B32" s="207"/>
      <c r="C32" s="208"/>
      <c r="D32" s="208"/>
      <c r="E32" s="208"/>
      <c r="F32" s="208"/>
      <c r="G32" s="208"/>
      <c r="H32" s="208"/>
      <c r="I32" s="208"/>
      <c r="J32" s="208"/>
      <c r="K32" s="208"/>
      <c r="L32" s="208"/>
      <c r="M32" s="208"/>
      <c r="N32" s="208"/>
      <c r="O32" s="209"/>
      <c r="P32" s="4"/>
    </row>
    <row r="33" spans="2:18" ht="30" customHeight="1" x14ac:dyDescent="0.15">
      <c r="B33" s="147"/>
      <c r="C33" s="155"/>
      <c r="D33" s="147"/>
      <c r="E33" s="119"/>
      <c r="F33" s="119"/>
      <c r="G33" s="119"/>
      <c r="H33" s="119"/>
      <c r="I33" s="118"/>
      <c r="J33" s="118"/>
      <c r="K33" s="118"/>
      <c r="L33" s="118"/>
      <c r="M33" s="118"/>
      <c r="N33" s="118"/>
      <c r="O33" s="118"/>
      <c r="P33" s="4"/>
    </row>
    <row r="34" spans="2:18" ht="30" customHeight="1" x14ac:dyDescent="0.15">
      <c r="B34" s="113" t="s">
        <v>124</v>
      </c>
      <c r="C34" s="210" t="s">
        <v>150</v>
      </c>
      <c r="D34" s="210"/>
      <c r="E34" s="210"/>
      <c r="F34" s="210"/>
      <c r="G34" s="210"/>
      <c r="H34" s="210"/>
      <c r="I34" s="210"/>
      <c r="J34" s="210"/>
      <c r="K34" s="210"/>
      <c r="L34" s="210"/>
      <c r="M34" s="210"/>
      <c r="N34" s="210"/>
      <c r="O34" s="210"/>
      <c r="P34" s="4"/>
    </row>
    <row r="35" spans="2:18" ht="30" customHeight="1" x14ac:dyDescent="0.15">
      <c r="B35" s="211" t="s">
        <v>217</v>
      </c>
      <c r="C35" s="212"/>
      <c r="D35" s="212"/>
      <c r="E35" s="212"/>
      <c r="F35" s="212"/>
      <c r="G35" s="212"/>
      <c r="H35" s="212"/>
      <c r="I35" s="212"/>
      <c r="J35" s="212"/>
      <c r="K35" s="212"/>
      <c r="L35" s="212"/>
      <c r="M35" s="212"/>
      <c r="N35" s="212"/>
      <c r="O35" s="213"/>
      <c r="P35" s="4"/>
    </row>
    <row r="36" spans="2:18" ht="30" customHeight="1" x14ac:dyDescent="0.15">
      <c r="B36" s="214"/>
      <c r="C36" s="215"/>
      <c r="D36" s="215"/>
      <c r="E36" s="215"/>
      <c r="F36" s="215"/>
      <c r="G36" s="215"/>
      <c r="H36" s="215"/>
      <c r="I36" s="215"/>
      <c r="J36" s="215"/>
      <c r="K36" s="215"/>
      <c r="L36" s="215"/>
      <c r="M36" s="215"/>
      <c r="N36" s="215"/>
      <c r="O36" s="216"/>
      <c r="P36" s="4"/>
    </row>
    <row r="37" spans="2:18" ht="30" customHeight="1" x14ac:dyDescent="0.15">
      <c r="B37" s="217"/>
      <c r="C37" s="218"/>
      <c r="D37" s="218"/>
      <c r="E37" s="218"/>
      <c r="F37" s="218"/>
      <c r="G37" s="218"/>
      <c r="H37" s="218"/>
      <c r="I37" s="218"/>
      <c r="J37" s="218"/>
      <c r="K37" s="218"/>
      <c r="L37" s="218"/>
      <c r="M37" s="218"/>
      <c r="N37" s="218"/>
      <c r="O37" s="219"/>
      <c r="P37" s="4"/>
    </row>
    <row r="38" spans="2:18" ht="30" customHeight="1" x14ac:dyDescent="0.15">
      <c r="B38" s="148"/>
      <c r="C38" s="148"/>
      <c r="D38" s="148"/>
      <c r="E38" s="148"/>
      <c r="F38" s="148"/>
      <c r="G38" s="148"/>
      <c r="H38" s="148"/>
      <c r="I38" s="148"/>
      <c r="J38" s="148"/>
      <c r="K38" s="148"/>
      <c r="L38" s="148"/>
      <c r="M38" s="148"/>
      <c r="N38" s="148"/>
      <c r="O38" s="148"/>
      <c r="P38" s="4"/>
    </row>
    <row r="39" spans="2:18" ht="27.6" customHeight="1" x14ac:dyDescent="0.15">
      <c r="B39" s="122" t="s">
        <v>154</v>
      </c>
      <c r="C39" s="123" t="s">
        <v>168</v>
      </c>
      <c r="D39" s="123"/>
      <c r="E39" s="123"/>
      <c r="F39" s="124"/>
      <c r="G39" s="125"/>
      <c r="H39" s="125"/>
      <c r="I39" s="125"/>
      <c r="J39" s="125"/>
      <c r="K39" s="125"/>
      <c r="L39" s="125"/>
      <c r="M39" s="125"/>
      <c r="N39" s="125"/>
      <c r="O39" s="125"/>
      <c r="P39" s="4"/>
    </row>
    <row r="40" spans="2:18" ht="27.6" customHeight="1" x14ac:dyDescent="0.15">
      <c r="B40" s="122"/>
      <c r="C40" s="123" t="s">
        <v>218</v>
      </c>
      <c r="D40" s="123"/>
      <c r="E40" s="123"/>
      <c r="F40" s="124"/>
      <c r="G40" s="125"/>
      <c r="H40" s="125"/>
      <c r="I40" s="125"/>
      <c r="J40" s="125"/>
      <c r="K40" s="125"/>
      <c r="L40" s="125"/>
      <c r="M40" s="125"/>
      <c r="N40" s="125"/>
      <c r="O40" s="125"/>
      <c r="P40" s="4"/>
    </row>
    <row r="41" spans="2:18" ht="30" customHeight="1" x14ac:dyDescent="0.15">
      <c r="B41" s="270"/>
      <c r="C41" s="270"/>
      <c r="D41" s="270"/>
      <c r="E41" s="270"/>
      <c r="F41" s="270"/>
      <c r="G41" s="270"/>
      <c r="H41" s="270"/>
      <c r="I41" s="270"/>
      <c r="J41" s="270"/>
      <c r="K41" s="270"/>
      <c r="L41" s="270"/>
      <c r="M41" s="270"/>
      <c r="N41" s="270"/>
      <c r="O41" s="270"/>
      <c r="P41" s="126"/>
    </row>
    <row r="42" spans="2:18" ht="24.75" customHeight="1" x14ac:dyDescent="0.15">
      <c r="B42" s="220"/>
      <c r="C42" s="220"/>
      <c r="D42" s="220"/>
      <c r="E42" s="220"/>
      <c r="F42" s="220"/>
      <c r="G42" s="220"/>
      <c r="H42" s="220"/>
      <c r="I42" s="220"/>
      <c r="J42" s="220"/>
      <c r="K42" s="220"/>
      <c r="L42" s="220"/>
      <c r="M42" s="220"/>
      <c r="N42" s="220"/>
      <c r="O42" s="220"/>
      <c r="P42" s="126"/>
    </row>
    <row r="43" spans="2:18" ht="3" customHeight="1" x14ac:dyDescent="0.15">
      <c r="P43" s="126"/>
    </row>
    <row r="44" spans="2:18" ht="33.6" customHeight="1" x14ac:dyDescent="0.15">
      <c r="B44" s="114" t="s">
        <v>151</v>
      </c>
      <c r="C44" s="2"/>
      <c r="D44" s="2"/>
      <c r="E44" s="156"/>
      <c r="F44" s="156"/>
      <c r="G44" s="156"/>
      <c r="H44" s="156"/>
      <c r="I44" s="156"/>
      <c r="J44" s="156"/>
      <c r="K44" s="156"/>
      <c r="L44" s="156"/>
      <c r="M44" s="156"/>
      <c r="N44" s="156"/>
      <c r="O44" s="156"/>
      <c r="P44" s="121"/>
    </row>
    <row r="45" spans="2:18" ht="33.6" customHeight="1" x14ac:dyDescent="0.15">
      <c r="B45" s="113" t="s">
        <v>0</v>
      </c>
      <c r="C45" s="210" t="s">
        <v>152</v>
      </c>
      <c r="D45" s="210"/>
      <c r="E45" s="156"/>
      <c r="F45" s="156"/>
      <c r="G45" s="156"/>
      <c r="H45" s="156"/>
      <c r="I45" s="156"/>
      <c r="J45" s="156"/>
      <c r="K45" s="156"/>
      <c r="L45" s="156"/>
      <c r="M45" s="156"/>
      <c r="N45" s="156"/>
      <c r="O45" s="156"/>
      <c r="P45" s="121"/>
    </row>
    <row r="46" spans="2:18" ht="26.25" customHeight="1" x14ac:dyDescent="0.15">
      <c r="B46" s="221" t="s">
        <v>201</v>
      </c>
      <c r="C46" s="258"/>
      <c r="D46" s="258"/>
      <c r="E46" s="258"/>
      <c r="F46" s="258"/>
      <c r="G46" s="258"/>
      <c r="H46" s="258"/>
      <c r="I46" s="258"/>
      <c r="J46" s="258"/>
      <c r="K46" s="258"/>
      <c r="L46" s="258"/>
      <c r="M46" s="258"/>
      <c r="N46" s="258"/>
      <c r="O46" s="259"/>
      <c r="P46" s="121"/>
      <c r="Q46" s="298"/>
      <c r="R46" s="298"/>
    </row>
    <row r="47" spans="2:18" ht="26.25" customHeight="1" x14ac:dyDescent="0.15">
      <c r="B47" s="260"/>
      <c r="C47" s="261"/>
      <c r="D47" s="261"/>
      <c r="E47" s="261"/>
      <c r="F47" s="261"/>
      <c r="G47" s="261"/>
      <c r="H47" s="261"/>
      <c r="I47" s="261"/>
      <c r="J47" s="261"/>
      <c r="K47" s="261"/>
      <c r="L47" s="261"/>
      <c r="M47" s="261"/>
      <c r="N47" s="261"/>
      <c r="O47" s="262"/>
      <c r="P47" s="121"/>
      <c r="Q47" s="298"/>
      <c r="R47" s="298"/>
    </row>
    <row r="48" spans="2:18" ht="26.25" customHeight="1" x14ac:dyDescent="0.15">
      <c r="B48" s="263"/>
      <c r="C48" s="264"/>
      <c r="D48" s="264"/>
      <c r="E48" s="264"/>
      <c r="F48" s="264"/>
      <c r="G48" s="264"/>
      <c r="H48" s="264"/>
      <c r="I48" s="264"/>
      <c r="J48" s="264"/>
      <c r="K48" s="264"/>
      <c r="L48" s="264"/>
      <c r="M48" s="264"/>
      <c r="N48" s="264"/>
      <c r="O48" s="265"/>
      <c r="P48" s="121"/>
      <c r="Q48" s="298"/>
      <c r="R48" s="298"/>
    </row>
    <row r="49" spans="2:18" ht="18" customHeight="1" x14ac:dyDescent="0.15">
      <c r="B49" s="157"/>
      <c r="C49" s="157"/>
      <c r="D49" s="157"/>
      <c r="E49" s="157"/>
      <c r="F49" s="157"/>
      <c r="G49" s="157"/>
      <c r="H49" s="157"/>
      <c r="I49" s="157"/>
      <c r="J49" s="157"/>
      <c r="K49" s="157"/>
      <c r="L49" s="157"/>
      <c r="M49" s="157"/>
      <c r="N49" s="157"/>
      <c r="O49" s="157"/>
      <c r="P49" s="121"/>
    </row>
    <row r="50" spans="2:18" ht="33.6" customHeight="1" x14ac:dyDescent="0.15">
      <c r="B50" s="113" t="s">
        <v>124</v>
      </c>
      <c r="C50" s="210" t="s">
        <v>153</v>
      </c>
      <c r="D50" s="210"/>
      <c r="E50" s="156"/>
      <c r="F50" s="156"/>
      <c r="G50" s="156"/>
      <c r="H50" s="156"/>
      <c r="I50" s="156"/>
      <c r="J50" s="156"/>
      <c r="K50" s="156"/>
      <c r="L50" s="156"/>
      <c r="M50" s="156"/>
      <c r="N50" s="156"/>
      <c r="O50" s="156"/>
      <c r="P50" s="121"/>
    </row>
    <row r="51" spans="2:18" ht="32.25" customHeight="1" x14ac:dyDescent="0.15">
      <c r="B51" s="221" t="s">
        <v>228</v>
      </c>
      <c r="C51" s="222"/>
      <c r="D51" s="222"/>
      <c r="E51" s="222"/>
      <c r="F51" s="222"/>
      <c r="G51" s="222"/>
      <c r="H51" s="222"/>
      <c r="I51" s="222"/>
      <c r="J51" s="222"/>
      <c r="K51" s="222"/>
      <c r="L51" s="222"/>
      <c r="M51" s="222"/>
      <c r="N51" s="222"/>
      <c r="O51" s="223"/>
      <c r="P51" s="121"/>
      <c r="Q51" s="298"/>
      <c r="R51" s="298"/>
    </row>
    <row r="52" spans="2:18" ht="33.75" customHeight="1" x14ac:dyDescent="0.15">
      <c r="B52" s="224"/>
      <c r="C52" s="225"/>
      <c r="D52" s="225"/>
      <c r="E52" s="225"/>
      <c r="F52" s="225"/>
      <c r="G52" s="225"/>
      <c r="H52" s="225"/>
      <c r="I52" s="225"/>
      <c r="J52" s="225"/>
      <c r="K52" s="225"/>
      <c r="L52" s="225"/>
      <c r="M52" s="225"/>
      <c r="N52" s="225"/>
      <c r="O52" s="226"/>
      <c r="P52" s="121"/>
      <c r="Q52" s="298"/>
      <c r="R52" s="298"/>
    </row>
    <row r="53" spans="2:18" ht="24.75" customHeight="1" x14ac:dyDescent="0.15">
      <c r="B53" s="227"/>
      <c r="C53" s="228"/>
      <c r="D53" s="228"/>
      <c r="E53" s="228"/>
      <c r="F53" s="228"/>
      <c r="G53" s="228"/>
      <c r="H53" s="228"/>
      <c r="I53" s="228"/>
      <c r="J53" s="228"/>
      <c r="K53" s="228"/>
      <c r="L53" s="228"/>
      <c r="M53" s="228"/>
      <c r="N53" s="228"/>
      <c r="O53" s="229"/>
      <c r="P53" s="121"/>
      <c r="Q53" s="298"/>
      <c r="R53" s="298"/>
    </row>
    <row r="54" spans="2:18" ht="18" customHeight="1" x14ac:dyDescent="0.15">
      <c r="B54" s="113"/>
      <c r="C54" s="3"/>
      <c r="D54" s="3"/>
      <c r="E54" s="156"/>
      <c r="F54" s="156"/>
      <c r="G54" s="156"/>
      <c r="H54" s="156"/>
      <c r="I54" s="156"/>
      <c r="J54" s="156"/>
      <c r="K54" s="156"/>
      <c r="L54" s="156"/>
      <c r="M54" s="156"/>
      <c r="N54" s="156"/>
      <c r="O54" s="156"/>
      <c r="P54" s="121"/>
    </row>
    <row r="55" spans="2:18" ht="33.6" customHeight="1" x14ac:dyDescent="0.15">
      <c r="B55" s="113" t="s">
        <v>154</v>
      </c>
      <c r="C55" s="210" t="s">
        <v>172</v>
      </c>
      <c r="D55" s="210"/>
      <c r="E55" s="156"/>
      <c r="F55" s="156"/>
      <c r="G55" s="156"/>
      <c r="H55" s="156"/>
      <c r="I55" s="156"/>
      <c r="J55" s="156"/>
      <c r="K55" s="156"/>
      <c r="L55" s="156"/>
      <c r="M55" s="156"/>
      <c r="N55" s="156"/>
      <c r="O55" s="156"/>
      <c r="P55" s="121"/>
    </row>
    <row r="56" spans="2:18" ht="29.25" customHeight="1" x14ac:dyDescent="0.15">
      <c r="B56" s="221" t="s">
        <v>219</v>
      </c>
      <c r="C56" s="258"/>
      <c r="D56" s="258"/>
      <c r="E56" s="258"/>
      <c r="F56" s="258"/>
      <c r="G56" s="258"/>
      <c r="H56" s="258"/>
      <c r="I56" s="258"/>
      <c r="J56" s="258"/>
      <c r="K56" s="258"/>
      <c r="L56" s="258"/>
      <c r="M56" s="258"/>
      <c r="N56" s="258"/>
      <c r="O56" s="259"/>
      <c r="P56" s="121"/>
    </row>
    <row r="57" spans="2:18" ht="29.25" customHeight="1" x14ac:dyDescent="0.15">
      <c r="B57" s="260"/>
      <c r="C57" s="261"/>
      <c r="D57" s="261"/>
      <c r="E57" s="261"/>
      <c r="F57" s="261"/>
      <c r="G57" s="261"/>
      <c r="H57" s="261"/>
      <c r="I57" s="261"/>
      <c r="J57" s="261"/>
      <c r="K57" s="261"/>
      <c r="L57" s="261"/>
      <c r="M57" s="261"/>
      <c r="N57" s="261"/>
      <c r="O57" s="262"/>
      <c r="P57" s="121"/>
    </row>
    <row r="58" spans="2:18" ht="29.25" customHeight="1" x14ac:dyDescent="0.15">
      <c r="B58" s="263"/>
      <c r="C58" s="264"/>
      <c r="D58" s="264"/>
      <c r="E58" s="264"/>
      <c r="F58" s="264"/>
      <c r="G58" s="264"/>
      <c r="H58" s="264"/>
      <c r="I58" s="264"/>
      <c r="J58" s="264"/>
      <c r="K58" s="264"/>
      <c r="L58" s="264"/>
      <c r="M58" s="264"/>
      <c r="N58" s="264"/>
      <c r="O58" s="265"/>
      <c r="P58" s="121"/>
    </row>
    <row r="59" spans="2:18" ht="18" customHeight="1" x14ac:dyDescent="0.15">
      <c r="B59" s="113"/>
      <c r="C59" s="165"/>
      <c r="D59" s="165"/>
      <c r="E59" s="156"/>
      <c r="F59" s="156"/>
      <c r="G59" s="156"/>
      <c r="H59" s="156"/>
      <c r="I59" s="156"/>
      <c r="J59" s="156"/>
      <c r="K59" s="156"/>
      <c r="L59" s="156"/>
      <c r="M59" s="156"/>
      <c r="N59" s="156"/>
      <c r="O59" s="156"/>
      <c r="P59" s="121"/>
    </row>
    <row r="60" spans="2:18" ht="33.6" customHeight="1" x14ac:dyDescent="0.15">
      <c r="B60" s="113" t="s">
        <v>156</v>
      </c>
      <c r="C60" s="210" t="s">
        <v>155</v>
      </c>
      <c r="D60" s="210"/>
      <c r="E60" s="156"/>
      <c r="F60" s="156"/>
      <c r="G60" s="156"/>
      <c r="H60" s="156"/>
      <c r="I60" s="156"/>
      <c r="J60" s="156"/>
      <c r="K60" s="156"/>
      <c r="L60" s="156"/>
      <c r="M60" s="156"/>
      <c r="N60" s="156"/>
      <c r="O60" s="156"/>
      <c r="P60" s="121"/>
    </row>
    <row r="61" spans="2:18" ht="48" customHeight="1" x14ac:dyDescent="0.15">
      <c r="B61" s="221" t="s">
        <v>220</v>
      </c>
      <c r="C61" s="258"/>
      <c r="D61" s="258"/>
      <c r="E61" s="258"/>
      <c r="F61" s="258"/>
      <c r="G61" s="258"/>
      <c r="H61" s="258"/>
      <c r="I61" s="258"/>
      <c r="J61" s="258"/>
      <c r="K61" s="258"/>
      <c r="L61" s="258"/>
      <c r="M61" s="258"/>
      <c r="N61" s="258"/>
      <c r="O61" s="259"/>
      <c r="P61" s="121"/>
      <c r="Q61" s="167"/>
    </row>
    <row r="62" spans="2:18" ht="48" customHeight="1" x14ac:dyDescent="0.15">
      <c r="B62" s="266"/>
      <c r="C62" s="261"/>
      <c r="D62" s="261"/>
      <c r="E62" s="261"/>
      <c r="F62" s="261"/>
      <c r="G62" s="261"/>
      <c r="H62" s="261"/>
      <c r="I62" s="261"/>
      <c r="J62" s="261"/>
      <c r="K62" s="261"/>
      <c r="L62" s="261"/>
      <c r="M62" s="261"/>
      <c r="N62" s="261"/>
      <c r="O62" s="262"/>
      <c r="P62" s="121"/>
    </row>
    <row r="63" spans="2:18" ht="48" customHeight="1" x14ac:dyDescent="0.15">
      <c r="B63" s="263"/>
      <c r="C63" s="264"/>
      <c r="D63" s="264"/>
      <c r="E63" s="264"/>
      <c r="F63" s="264"/>
      <c r="G63" s="264"/>
      <c r="H63" s="264"/>
      <c r="I63" s="264"/>
      <c r="J63" s="264"/>
      <c r="K63" s="264"/>
      <c r="L63" s="264"/>
      <c r="M63" s="264"/>
      <c r="N63" s="264"/>
      <c r="O63" s="265"/>
      <c r="P63" s="121"/>
    </row>
    <row r="64" spans="2:18" ht="18" customHeight="1" x14ac:dyDescent="0.15">
      <c r="B64" s="157"/>
      <c r="C64" s="158"/>
      <c r="D64" s="158"/>
      <c r="E64" s="156"/>
      <c r="F64" s="156"/>
      <c r="G64" s="156"/>
      <c r="H64" s="156"/>
      <c r="I64" s="156"/>
      <c r="J64" s="156"/>
      <c r="K64" s="156"/>
      <c r="L64" s="156"/>
      <c r="M64" s="156"/>
      <c r="N64" s="156"/>
      <c r="O64" s="156"/>
      <c r="P64" s="121"/>
    </row>
    <row r="65" spans="2:18" ht="30" customHeight="1" x14ac:dyDescent="0.15">
      <c r="B65" s="113" t="s">
        <v>169</v>
      </c>
      <c r="C65" s="210" t="s">
        <v>157</v>
      </c>
      <c r="D65" s="210"/>
      <c r="E65" s="156"/>
      <c r="F65" s="156"/>
      <c r="G65" s="156"/>
      <c r="H65" s="156"/>
      <c r="I65" s="156"/>
      <c r="J65" s="156"/>
      <c r="K65" s="156"/>
      <c r="L65" s="156"/>
      <c r="M65" s="156"/>
      <c r="N65" s="156"/>
      <c r="O65" s="156"/>
      <c r="P65" s="121"/>
    </row>
    <row r="66" spans="2:18" ht="17.25" customHeight="1" x14ac:dyDescent="0.15">
      <c r="B66" s="237" t="s">
        <v>202</v>
      </c>
      <c r="C66" s="238"/>
      <c r="D66" s="238"/>
      <c r="E66" s="238"/>
      <c r="F66" s="238"/>
      <c r="G66" s="238"/>
      <c r="H66" s="238"/>
      <c r="I66" s="238"/>
      <c r="J66" s="238"/>
      <c r="K66" s="238"/>
      <c r="L66" s="238"/>
      <c r="M66" s="238"/>
      <c r="N66" s="238"/>
      <c r="O66" s="239"/>
      <c r="P66" s="121"/>
      <c r="Q66" s="298"/>
      <c r="R66" s="298"/>
    </row>
    <row r="67" spans="2:18" ht="15" customHeight="1" x14ac:dyDescent="0.15">
      <c r="B67" s="240"/>
      <c r="C67" s="241"/>
      <c r="D67" s="241"/>
      <c r="E67" s="241"/>
      <c r="F67" s="241"/>
      <c r="G67" s="241"/>
      <c r="H67" s="241"/>
      <c r="I67" s="241"/>
      <c r="J67" s="241"/>
      <c r="K67" s="241"/>
      <c r="L67" s="241"/>
      <c r="M67" s="241"/>
      <c r="N67" s="241"/>
      <c r="O67" s="242"/>
      <c r="P67" s="121"/>
      <c r="Q67" s="298"/>
      <c r="R67" s="298"/>
    </row>
    <row r="68" spans="2:18" ht="14.25" customHeight="1" x14ac:dyDescent="0.15">
      <c r="B68" s="243"/>
      <c r="C68" s="244"/>
      <c r="D68" s="244"/>
      <c r="E68" s="244"/>
      <c r="F68" s="244"/>
      <c r="G68" s="244"/>
      <c r="H68" s="244"/>
      <c r="I68" s="244"/>
      <c r="J68" s="244"/>
      <c r="K68" s="244"/>
      <c r="L68" s="244"/>
      <c r="M68" s="244"/>
      <c r="N68" s="244"/>
      <c r="O68" s="245"/>
      <c r="P68" s="121"/>
      <c r="Q68" s="298"/>
      <c r="R68" s="298"/>
    </row>
    <row r="69" spans="2:18" s="2" customFormat="1" ht="30" customHeight="1" x14ac:dyDescent="0.15">
      <c r="B69" s="128" t="s">
        <v>125</v>
      </c>
      <c r="C69" s="129"/>
      <c r="D69" s="129"/>
      <c r="E69" s="129"/>
      <c r="F69" s="129"/>
      <c r="G69" s="129"/>
      <c r="H69" s="129"/>
      <c r="I69" s="129"/>
      <c r="J69" s="127"/>
      <c r="K69" s="129"/>
      <c r="L69" s="129"/>
      <c r="M69" s="129"/>
      <c r="N69" s="129"/>
      <c r="O69" s="129"/>
      <c r="P69" s="129"/>
    </row>
    <row r="70" spans="2:18" ht="4.9000000000000004" customHeight="1" x14ac:dyDescent="0.15">
      <c r="B70" s="130"/>
      <c r="C70" s="131"/>
      <c r="D70" s="131"/>
      <c r="E70" s="131"/>
      <c r="F70" s="126"/>
      <c r="G70" s="126"/>
      <c r="H70" s="126"/>
      <c r="I70" s="126"/>
      <c r="J70" s="126"/>
      <c r="K70" s="126"/>
      <c r="L70" s="126"/>
      <c r="M70" s="126"/>
      <c r="N70" s="126"/>
      <c r="O70" s="126"/>
      <c r="P70" s="126"/>
    </row>
    <row r="71" spans="2:18" ht="60" customHeight="1" x14ac:dyDescent="0.15">
      <c r="B71" s="274" t="s">
        <v>221</v>
      </c>
      <c r="C71" s="277"/>
      <c r="D71" s="277"/>
      <c r="E71" s="277"/>
      <c r="F71" s="277"/>
      <c r="G71" s="277"/>
      <c r="H71" s="277"/>
      <c r="I71" s="277"/>
      <c r="J71" s="277"/>
      <c r="K71" s="277"/>
      <c r="L71" s="277"/>
      <c r="M71" s="277"/>
      <c r="N71" s="277"/>
      <c r="O71" s="278"/>
      <c r="P71" s="121"/>
    </row>
    <row r="72" spans="2:18" ht="60" customHeight="1" x14ac:dyDescent="0.15">
      <c r="B72" s="191"/>
      <c r="C72" s="192"/>
      <c r="D72" s="192"/>
      <c r="E72" s="192"/>
      <c r="F72" s="192"/>
      <c r="G72" s="192"/>
      <c r="H72" s="192"/>
      <c r="I72" s="192"/>
      <c r="J72" s="192"/>
      <c r="K72" s="192"/>
      <c r="L72" s="192"/>
      <c r="M72" s="192"/>
      <c r="N72" s="192"/>
      <c r="O72" s="192"/>
      <c r="P72" s="121"/>
    </row>
    <row r="73" spans="2:18" s="2" customFormat="1" ht="30" customHeight="1" x14ac:dyDescent="0.15">
      <c r="B73" s="128" t="s">
        <v>158</v>
      </c>
      <c r="C73" s="129"/>
      <c r="D73" s="129"/>
      <c r="E73" s="129"/>
      <c r="F73" s="129"/>
      <c r="G73" s="129"/>
      <c r="H73" s="129"/>
      <c r="I73" s="129"/>
      <c r="J73" s="129"/>
      <c r="K73" s="129"/>
      <c r="L73" s="129"/>
      <c r="M73" s="129"/>
      <c r="N73" s="129"/>
      <c r="O73" s="129"/>
      <c r="P73" s="129"/>
    </row>
    <row r="74" spans="2:18" ht="8.25" customHeight="1" x14ac:dyDescent="0.15">
      <c r="B74" s="126"/>
      <c r="C74" s="126"/>
      <c r="D74" s="126"/>
      <c r="E74" s="126"/>
      <c r="F74" s="126"/>
      <c r="G74" s="126"/>
      <c r="H74" s="126"/>
      <c r="I74" s="126"/>
      <c r="J74" s="126"/>
      <c r="K74" s="126"/>
      <c r="L74" s="126"/>
      <c r="M74" s="126"/>
      <c r="N74" s="126"/>
      <c r="O74" s="126"/>
      <c r="P74" s="126"/>
    </row>
    <row r="75" spans="2:18" ht="23.45" customHeight="1" x14ac:dyDescent="0.15">
      <c r="B75" s="132" t="s">
        <v>0</v>
      </c>
      <c r="C75" s="267" t="s">
        <v>159</v>
      </c>
      <c r="D75" s="267"/>
      <c r="E75" s="267"/>
      <c r="F75" s="267"/>
      <c r="G75" s="267"/>
      <c r="H75" s="267"/>
      <c r="I75" s="126"/>
      <c r="J75" s="126"/>
      <c r="K75" s="126"/>
      <c r="L75" s="126"/>
      <c r="M75" s="126"/>
      <c r="N75" s="126"/>
      <c r="O75" s="126"/>
      <c r="P75" s="126"/>
    </row>
    <row r="76" spans="2:18" ht="10.15" customHeight="1" x14ac:dyDescent="0.15">
      <c r="B76" s="122"/>
      <c r="C76" s="134"/>
      <c r="D76" s="135"/>
      <c r="E76" s="133"/>
      <c r="F76" s="126"/>
      <c r="G76" s="126"/>
      <c r="H76" s="126"/>
      <c r="I76" s="126"/>
      <c r="J76" s="126"/>
      <c r="K76" s="126"/>
      <c r="L76" s="126"/>
      <c r="M76" s="126"/>
      <c r="N76" s="126"/>
      <c r="O76" s="126"/>
      <c r="P76" s="126"/>
    </row>
    <row r="77" spans="2:18" ht="25.15" customHeight="1" x14ac:dyDescent="0.15">
      <c r="B77" s="365" t="s">
        <v>181</v>
      </c>
      <c r="C77" s="365"/>
      <c r="D77" s="365"/>
      <c r="E77" s="365"/>
      <c r="F77" s="365"/>
      <c r="G77" s="365"/>
      <c r="H77" s="365"/>
      <c r="I77" s="365"/>
      <c r="J77" s="365"/>
      <c r="K77" s="365"/>
      <c r="L77" s="365"/>
      <c r="M77" s="365"/>
      <c r="N77" s="365"/>
      <c r="O77" s="365"/>
      <c r="P77" s="365"/>
    </row>
    <row r="78" spans="2:18" ht="45" customHeight="1" x14ac:dyDescent="0.15">
      <c r="B78" s="279" t="s">
        <v>160</v>
      </c>
      <c r="C78" s="279"/>
      <c r="D78" s="279"/>
      <c r="E78" s="279"/>
      <c r="F78" s="279"/>
      <c r="G78" s="279"/>
      <c r="H78" s="279"/>
      <c r="I78" s="279"/>
      <c r="J78" s="279"/>
      <c r="K78" s="279"/>
      <c r="L78" s="279"/>
      <c r="M78" s="279"/>
      <c r="N78" s="279"/>
      <c r="O78" s="279"/>
      <c r="P78" s="279"/>
    </row>
    <row r="79" spans="2:18" ht="39" customHeight="1" x14ac:dyDescent="0.15">
      <c r="B79" s="271" t="s">
        <v>162</v>
      </c>
      <c r="C79" s="272"/>
      <c r="D79" s="273"/>
      <c r="E79" s="274" t="s">
        <v>222</v>
      </c>
      <c r="F79" s="275"/>
      <c r="G79" s="275"/>
      <c r="H79" s="275"/>
      <c r="I79" s="275"/>
      <c r="J79" s="275"/>
      <c r="K79" s="275"/>
      <c r="L79" s="275"/>
      <c r="M79" s="275"/>
      <c r="N79" s="275"/>
      <c r="O79" s="276"/>
      <c r="P79" s="136"/>
    </row>
    <row r="80" spans="2:18" ht="6" customHeight="1" x14ac:dyDescent="0.15">
      <c r="B80" s="280" t="s">
        <v>223</v>
      </c>
      <c r="C80" s="281"/>
      <c r="D80" s="281"/>
      <c r="E80" s="281"/>
      <c r="F80" s="281"/>
      <c r="G80" s="281"/>
      <c r="H80" s="281"/>
      <c r="I80" s="281"/>
      <c r="J80" s="281"/>
      <c r="K80" s="281"/>
      <c r="L80" s="281"/>
      <c r="M80" s="281"/>
      <c r="N80" s="281"/>
      <c r="O80" s="282"/>
      <c r="P80" s="136"/>
    </row>
    <row r="81" spans="2:17" ht="6" customHeight="1" x14ac:dyDescent="0.15">
      <c r="B81" s="283"/>
      <c r="C81" s="284"/>
      <c r="D81" s="284"/>
      <c r="E81" s="284"/>
      <c r="F81" s="284"/>
      <c r="G81" s="284"/>
      <c r="H81" s="284"/>
      <c r="I81" s="284"/>
      <c r="J81" s="284"/>
      <c r="K81" s="284"/>
      <c r="L81" s="284"/>
      <c r="M81" s="284"/>
      <c r="N81" s="284"/>
      <c r="O81" s="285"/>
      <c r="P81" s="136"/>
    </row>
    <row r="82" spans="2:17" ht="6" customHeight="1" x14ac:dyDescent="0.15">
      <c r="B82" s="283"/>
      <c r="C82" s="284"/>
      <c r="D82" s="284"/>
      <c r="E82" s="284"/>
      <c r="F82" s="284"/>
      <c r="G82" s="284"/>
      <c r="H82" s="284"/>
      <c r="I82" s="284"/>
      <c r="J82" s="284"/>
      <c r="K82" s="284"/>
      <c r="L82" s="284"/>
      <c r="M82" s="284"/>
      <c r="N82" s="284"/>
      <c r="O82" s="285"/>
      <c r="P82" s="136"/>
      <c r="Q82" s="116"/>
    </row>
    <row r="83" spans="2:17" ht="6" customHeight="1" x14ac:dyDescent="0.15">
      <c r="B83" s="283"/>
      <c r="C83" s="284"/>
      <c r="D83" s="284"/>
      <c r="E83" s="284"/>
      <c r="F83" s="284"/>
      <c r="G83" s="284"/>
      <c r="H83" s="284"/>
      <c r="I83" s="284"/>
      <c r="J83" s="284"/>
      <c r="K83" s="284"/>
      <c r="L83" s="284"/>
      <c r="M83" s="284"/>
      <c r="N83" s="284"/>
      <c r="O83" s="285"/>
      <c r="P83" s="136"/>
    </row>
    <row r="84" spans="2:17" ht="6" customHeight="1" x14ac:dyDescent="0.15">
      <c r="B84" s="283"/>
      <c r="C84" s="284"/>
      <c r="D84" s="284"/>
      <c r="E84" s="284"/>
      <c r="F84" s="284"/>
      <c r="G84" s="284"/>
      <c r="H84" s="284"/>
      <c r="I84" s="284"/>
      <c r="J84" s="284"/>
      <c r="K84" s="284"/>
      <c r="L84" s="284"/>
      <c r="M84" s="284"/>
      <c r="N84" s="284"/>
      <c r="O84" s="285"/>
      <c r="P84" s="136"/>
    </row>
    <row r="85" spans="2:17" ht="6" customHeight="1" x14ac:dyDescent="0.15">
      <c r="B85" s="286"/>
      <c r="C85" s="287"/>
      <c r="D85" s="287"/>
      <c r="E85" s="287"/>
      <c r="F85" s="287"/>
      <c r="G85" s="287"/>
      <c r="H85" s="287"/>
      <c r="I85" s="287"/>
      <c r="J85" s="287"/>
      <c r="K85" s="287"/>
      <c r="L85" s="287"/>
      <c r="M85" s="287"/>
      <c r="N85" s="287"/>
      <c r="O85" s="288"/>
      <c r="P85" s="136"/>
    </row>
    <row r="86" spans="2:17" ht="18" customHeight="1" x14ac:dyDescent="0.15">
      <c r="B86" s="122"/>
      <c r="C86" s="134"/>
      <c r="D86" s="135"/>
      <c r="E86" s="133"/>
      <c r="F86" s="126"/>
      <c r="G86" s="126"/>
      <c r="H86" s="126"/>
      <c r="I86" s="126"/>
      <c r="J86" s="126"/>
      <c r="K86" s="126"/>
      <c r="L86" s="126"/>
      <c r="M86" s="126"/>
      <c r="N86" s="126"/>
      <c r="O86" s="126"/>
      <c r="P86" s="126"/>
    </row>
    <row r="87" spans="2:17" ht="44.45" customHeight="1" x14ac:dyDescent="0.15">
      <c r="B87" s="279" t="s">
        <v>161</v>
      </c>
      <c r="C87" s="279"/>
      <c r="D87" s="279"/>
      <c r="E87" s="279"/>
      <c r="F87" s="279"/>
      <c r="G87" s="279"/>
      <c r="H87" s="279"/>
      <c r="I87" s="279"/>
      <c r="J87" s="279"/>
      <c r="K87" s="279"/>
      <c r="L87" s="279"/>
      <c r="M87" s="279"/>
      <c r="N87" s="279"/>
      <c r="O87" s="279"/>
      <c r="P87" s="279"/>
    </row>
    <row r="88" spans="2:17" ht="34.5" customHeight="1" x14ac:dyDescent="0.15">
      <c r="B88" s="271" t="s">
        <v>162</v>
      </c>
      <c r="C88" s="272"/>
      <c r="D88" s="273"/>
      <c r="E88" s="274" t="s">
        <v>230</v>
      </c>
      <c r="F88" s="277"/>
      <c r="G88" s="277"/>
      <c r="H88" s="277"/>
      <c r="I88" s="277"/>
      <c r="J88" s="277"/>
      <c r="K88" s="277"/>
      <c r="L88" s="277"/>
      <c r="M88" s="277"/>
      <c r="N88" s="277"/>
      <c r="O88" s="278"/>
      <c r="P88" s="136"/>
    </row>
    <row r="89" spans="2:17" ht="8.25" customHeight="1" x14ac:dyDescent="0.15">
      <c r="B89" s="289" t="s">
        <v>229</v>
      </c>
      <c r="C89" s="290"/>
      <c r="D89" s="290"/>
      <c r="E89" s="290"/>
      <c r="F89" s="290"/>
      <c r="G89" s="290"/>
      <c r="H89" s="290"/>
      <c r="I89" s="290"/>
      <c r="J89" s="290"/>
      <c r="K89" s="290"/>
      <c r="L89" s="290"/>
      <c r="M89" s="290"/>
      <c r="N89" s="290"/>
      <c r="O89" s="291"/>
      <c r="P89" s="136"/>
    </row>
    <row r="90" spans="2:17" ht="8.25" customHeight="1" x14ac:dyDescent="0.15">
      <c r="B90" s="292"/>
      <c r="C90" s="293"/>
      <c r="D90" s="293"/>
      <c r="E90" s="293"/>
      <c r="F90" s="293"/>
      <c r="G90" s="293"/>
      <c r="H90" s="293"/>
      <c r="I90" s="293"/>
      <c r="J90" s="293"/>
      <c r="K90" s="293"/>
      <c r="L90" s="293"/>
      <c r="M90" s="293"/>
      <c r="N90" s="293"/>
      <c r="O90" s="294"/>
      <c r="P90" s="136"/>
      <c r="Q90" s="116"/>
    </row>
    <row r="91" spans="2:17" ht="8.25" customHeight="1" x14ac:dyDescent="0.15">
      <c r="B91" s="292"/>
      <c r="C91" s="293"/>
      <c r="D91" s="293"/>
      <c r="E91" s="293"/>
      <c r="F91" s="293"/>
      <c r="G91" s="293"/>
      <c r="H91" s="293"/>
      <c r="I91" s="293"/>
      <c r="J91" s="293"/>
      <c r="K91" s="293"/>
      <c r="L91" s="293"/>
      <c r="M91" s="293"/>
      <c r="N91" s="293"/>
      <c r="O91" s="294"/>
      <c r="P91" s="136"/>
    </row>
    <row r="92" spans="2:17" ht="8.25" customHeight="1" x14ac:dyDescent="0.15">
      <c r="B92" s="292"/>
      <c r="C92" s="293"/>
      <c r="D92" s="293"/>
      <c r="E92" s="293"/>
      <c r="F92" s="293"/>
      <c r="G92" s="293"/>
      <c r="H92" s="293"/>
      <c r="I92" s="293"/>
      <c r="J92" s="293"/>
      <c r="K92" s="293"/>
      <c r="L92" s="293"/>
      <c r="M92" s="293"/>
      <c r="N92" s="293"/>
      <c r="O92" s="294"/>
      <c r="P92" s="136"/>
    </row>
    <row r="93" spans="2:17" ht="8.25" customHeight="1" x14ac:dyDescent="0.15">
      <c r="B93" s="295"/>
      <c r="C93" s="296"/>
      <c r="D93" s="296"/>
      <c r="E93" s="296"/>
      <c r="F93" s="296"/>
      <c r="G93" s="296"/>
      <c r="H93" s="296"/>
      <c r="I93" s="296"/>
      <c r="J93" s="296"/>
      <c r="K93" s="296"/>
      <c r="L93" s="296"/>
      <c r="M93" s="296"/>
      <c r="N93" s="296"/>
      <c r="O93" s="297"/>
      <c r="P93" s="136"/>
    </row>
    <row r="94" spans="2:17" ht="18" customHeight="1" x14ac:dyDescent="0.15">
      <c r="B94" s="137"/>
      <c r="C94" s="138"/>
      <c r="D94" s="138"/>
      <c r="E94" s="138"/>
      <c r="F94" s="138"/>
      <c r="G94" s="138"/>
      <c r="H94" s="138"/>
      <c r="I94" s="138"/>
      <c r="J94" s="138"/>
      <c r="K94" s="138"/>
      <c r="L94" s="138"/>
      <c r="M94" s="138"/>
      <c r="N94" s="138"/>
      <c r="O94" s="138"/>
      <c r="P94" s="126"/>
    </row>
    <row r="95" spans="2:17" s="120" customFormat="1" ht="34.15" customHeight="1" x14ac:dyDescent="0.15">
      <c r="B95" s="139" t="s">
        <v>170</v>
      </c>
      <c r="C95" s="140"/>
      <c r="D95" s="140"/>
      <c r="E95" s="140"/>
      <c r="F95" s="141"/>
      <c r="G95" s="141"/>
      <c r="H95" s="141"/>
      <c r="I95" s="141"/>
      <c r="J95" s="141"/>
      <c r="K95" s="141"/>
      <c r="L95" s="141"/>
      <c r="M95" s="141"/>
      <c r="N95" s="141"/>
      <c r="O95" s="141"/>
      <c r="P95" s="136"/>
    </row>
    <row r="96" spans="2:17" s="120" customFormat="1" ht="27.75" customHeight="1" x14ac:dyDescent="0.15">
      <c r="B96" s="301" t="s">
        <v>212</v>
      </c>
      <c r="C96" s="302"/>
      <c r="D96" s="302"/>
      <c r="E96" s="302"/>
      <c r="F96" s="302"/>
      <c r="G96" s="302"/>
      <c r="H96" s="302"/>
      <c r="I96" s="302"/>
      <c r="J96" s="302"/>
      <c r="K96" s="302"/>
      <c r="L96" s="302"/>
      <c r="M96" s="302"/>
      <c r="N96" s="302"/>
      <c r="O96" s="303"/>
      <c r="P96" s="136"/>
    </row>
    <row r="97" spans="2:33" s="120" customFormat="1" ht="27.75" customHeight="1" x14ac:dyDescent="0.15">
      <c r="B97" s="304"/>
      <c r="C97" s="305"/>
      <c r="D97" s="305"/>
      <c r="E97" s="305"/>
      <c r="F97" s="305"/>
      <c r="G97" s="305"/>
      <c r="H97" s="305"/>
      <c r="I97" s="305"/>
      <c r="J97" s="305"/>
      <c r="K97" s="305"/>
      <c r="L97" s="305"/>
      <c r="M97" s="305"/>
      <c r="N97" s="305"/>
      <c r="O97" s="306"/>
      <c r="P97" s="136"/>
    </row>
    <row r="98" spans="2:33" s="120" customFormat="1" ht="27.75" customHeight="1" x14ac:dyDescent="0.15">
      <c r="B98" s="304"/>
      <c r="C98" s="305"/>
      <c r="D98" s="305"/>
      <c r="E98" s="305"/>
      <c r="F98" s="305"/>
      <c r="G98" s="305"/>
      <c r="H98" s="305"/>
      <c r="I98" s="305"/>
      <c r="J98" s="305"/>
      <c r="K98" s="305"/>
      <c r="L98" s="305"/>
      <c r="M98" s="305"/>
      <c r="N98" s="305"/>
      <c r="O98" s="306"/>
      <c r="P98" s="136"/>
    </row>
    <row r="99" spans="2:33" s="120" customFormat="1" ht="27.75" customHeight="1" x14ac:dyDescent="0.15">
      <c r="B99" s="304"/>
      <c r="C99" s="305"/>
      <c r="D99" s="305"/>
      <c r="E99" s="305"/>
      <c r="F99" s="305"/>
      <c r="G99" s="305"/>
      <c r="H99" s="305"/>
      <c r="I99" s="305"/>
      <c r="J99" s="305"/>
      <c r="K99" s="305"/>
      <c r="L99" s="305"/>
      <c r="M99" s="305"/>
      <c r="N99" s="305"/>
      <c r="O99" s="306"/>
      <c r="P99" s="136"/>
    </row>
    <row r="100" spans="2:33" s="120" customFormat="1" ht="27.75" customHeight="1" x14ac:dyDescent="0.15">
      <c r="B100" s="307"/>
      <c r="C100" s="308"/>
      <c r="D100" s="308"/>
      <c r="E100" s="308"/>
      <c r="F100" s="308"/>
      <c r="G100" s="308"/>
      <c r="H100" s="308"/>
      <c r="I100" s="308"/>
      <c r="J100" s="308"/>
      <c r="K100" s="308"/>
      <c r="L100" s="308"/>
      <c r="M100" s="308"/>
      <c r="N100" s="308"/>
      <c r="O100" s="309"/>
      <c r="P100" s="136"/>
    </row>
    <row r="101" spans="2:33" ht="30" customHeight="1" x14ac:dyDescent="0.15">
      <c r="B101" s="176" t="s">
        <v>183</v>
      </c>
      <c r="C101" s="177"/>
      <c r="D101" s="177"/>
      <c r="E101" s="177"/>
      <c r="F101" s="178"/>
      <c r="G101" s="178"/>
      <c r="H101" s="178"/>
      <c r="I101" s="178"/>
      <c r="J101" s="178"/>
      <c r="K101" s="178"/>
      <c r="L101" s="178"/>
      <c r="M101" s="178"/>
      <c r="N101" s="178"/>
      <c r="O101" s="178"/>
      <c r="P101" s="173"/>
      <c r="Q101" s="174"/>
    </row>
    <row r="102" spans="2:33" ht="3" customHeight="1" x14ac:dyDescent="0.15">
      <c r="B102" s="269"/>
      <c r="C102" s="269"/>
      <c r="D102" s="269"/>
      <c r="E102" s="269"/>
      <c r="F102" s="269"/>
      <c r="G102" s="269"/>
      <c r="H102" s="269"/>
      <c r="I102" s="269"/>
      <c r="J102" s="269"/>
      <c r="K102" s="269"/>
      <c r="L102" s="269"/>
      <c r="M102" s="269"/>
      <c r="N102" s="269"/>
      <c r="O102" s="269"/>
      <c r="P102" s="171"/>
      <c r="Q102" s="299"/>
      <c r="R102" s="300"/>
    </row>
    <row r="103" spans="2:33" ht="3" customHeight="1" x14ac:dyDescent="0.15">
      <c r="B103" s="269"/>
      <c r="C103" s="269"/>
      <c r="D103" s="269"/>
      <c r="E103" s="269"/>
      <c r="F103" s="269"/>
      <c r="G103" s="269"/>
      <c r="H103" s="269"/>
      <c r="I103" s="269"/>
      <c r="J103" s="269"/>
      <c r="K103" s="269"/>
      <c r="L103" s="269"/>
      <c r="M103" s="269"/>
      <c r="N103" s="269"/>
      <c r="O103" s="269"/>
      <c r="P103" s="171"/>
      <c r="Q103" s="168"/>
      <c r="R103" s="169"/>
    </row>
    <row r="104" spans="2:33" ht="3" customHeight="1" x14ac:dyDescent="0.15">
      <c r="B104" s="269"/>
      <c r="C104" s="269"/>
      <c r="D104" s="269"/>
      <c r="E104" s="269"/>
      <c r="F104" s="269"/>
      <c r="G104" s="269"/>
      <c r="H104" s="269"/>
      <c r="I104" s="269"/>
      <c r="J104" s="269"/>
      <c r="K104" s="269"/>
      <c r="L104" s="269"/>
      <c r="M104" s="269"/>
      <c r="N104" s="269"/>
      <c r="O104" s="269"/>
      <c r="P104" s="172"/>
      <c r="Q104" s="235"/>
      <c r="R104" s="236"/>
      <c r="S104" s="195"/>
      <c r="T104" s="195"/>
      <c r="U104" s="195"/>
      <c r="V104" s="195"/>
      <c r="W104" s="195"/>
      <c r="X104" s="195"/>
      <c r="Y104" s="195"/>
      <c r="Z104" s="195"/>
      <c r="AA104" s="195"/>
      <c r="AB104" s="195"/>
      <c r="AC104" s="195"/>
      <c r="AD104" s="195"/>
      <c r="AE104" s="195"/>
      <c r="AF104" s="195"/>
      <c r="AG104" s="195"/>
    </row>
    <row r="105" spans="2:33" ht="3" customHeight="1" x14ac:dyDescent="0.15">
      <c r="B105" s="269"/>
      <c r="C105" s="269"/>
      <c r="D105" s="269"/>
      <c r="E105" s="269"/>
      <c r="F105" s="269"/>
      <c r="G105" s="269"/>
      <c r="H105" s="269"/>
      <c r="I105" s="269"/>
      <c r="J105" s="269"/>
      <c r="K105" s="269"/>
      <c r="L105" s="269"/>
      <c r="M105" s="269"/>
      <c r="N105" s="269"/>
      <c r="O105" s="269"/>
      <c r="P105" s="172"/>
      <c r="S105" s="195"/>
      <c r="T105" s="195"/>
      <c r="U105" s="195"/>
      <c r="V105" s="195"/>
      <c r="W105" s="195"/>
      <c r="X105" s="195"/>
      <c r="Y105" s="195"/>
      <c r="Z105" s="195"/>
      <c r="AA105" s="195"/>
      <c r="AB105" s="195"/>
      <c r="AC105" s="195"/>
      <c r="AD105" s="195"/>
      <c r="AE105" s="195"/>
      <c r="AF105" s="195"/>
      <c r="AG105" s="195"/>
    </row>
    <row r="106" spans="2:33" ht="30" customHeight="1" x14ac:dyDescent="0.15">
      <c r="B106" s="139" t="s">
        <v>178</v>
      </c>
      <c r="C106" s="126"/>
      <c r="D106" s="142"/>
      <c r="E106" s="126"/>
      <c r="F106" s="126"/>
      <c r="G106" s="126"/>
      <c r="H106" s="126"/>
      <c r="I106" s="126"/>
      <c r="J106" s="126"/>
      <c r="K106" s="126"/>
      <c r="L106" s="126"/>
      <c r="M106" s="126"/>
      <c r="N106" s="126"/>
      <c r="O106" s="129"/>
      <c r="P106" s="129"/>
      <c r="S106" s="268"/>
      <c r="T106" s="268"/>
      <c r="U106" s="268"/>
      <c r="V106" s="268"/>
      <c r="W106" s="268"/>
      <c r="X106" s="268"/>
      <c r="Y106" s="268"/>
      <c r="Z106" s="268"/>
      <c r="AA106" s="268"/>
      <c r="AB106" s="268"/>
      <c r="AC106" s="268"/>
      <c r="AD106" s="268"/>
      <c r="AE106" s="268"/>
      <c r="AF106" s="268"/>
      <c r="AG106" s="268"/>
    </row>
    <row r="107" spans="2:33" ht="4.9000000000000004" customHeight="1" x14ac:dyDescent="0.15">
      <c r="B107" s="130"/>
      <c r="C107" s="131"/>
      <c r="D107" s="131"/>
      <c r="E107" s="131"/>
      <c r="F107" s="126"/>
      <c r="G107" s="126"/>
      <c r="H107" s="126"/>
      <c r="I107" s="126"/>
      <c r="J107" s="126"/>
      <c r="K107" s="126"/>
      <c r="L107" s="126"/>
      <c r="M107" s="126"/>
      <c r="N107" s="126"/>
      <c r="O107" s="126"/>
      <c r="P107" s="126"/>
      <c r="S107" s="268"/>
      <c r="T107" s="268"/>
      <c r="U107" s="268"/>
      <c r="V107" s="268"/>
      <c r="W107" s="268"/>
      <c r="X107" s="268"/>
      <c r="Y107" s="268"/>
      <c r="Z107" s="268"/>
      <c r="AA107" s="268"/>
      <c r="AB107" s="268"/>
      <c r="AC107" s="268"/>
      <c r="AD107" s="268"/>
      <c r="AE107" s="268"/>
      <c r="AF107" s="268"/>
      <c r="AG107" s="268"/>
    </row>
    <row r="108" spans="2:33" ht="52.5" customHeight="1" x14ac:dyDescent="0.15">
      <c r="B108" s="330" t="s">
        <v>224</v>
      </c>
      <c r="C108" s="330"/>
      <c r="D108" s="330"/>
      <c r="E108" s="330"/>
      <c r="F108" s="330"/>
      <c r="G108" s="330"/>
      <c r="H108" s="330"/>
      <c r="I108" s="330"/>
      <c r="J108" s="330"/>
      <c r="K108" s="330"/>
      <c r="L108" s="330"/>
      <c r="M108" s="330"/>
      <c r="N108" s="330"/>
      <c r="O108" s="330"/>
      <c r="P108" s="129"/>
    </row>
    <row r="109" spans="2:33" ht="30" customHeight="1" x14ac:dyDescent="0.15">
      <c r="B109" s="139" t="s">
        <v>179</v>
      </c>
      <c r="C109" s="126"/>
      <c r="D109" s="142"/>
      <c r="E109" s="126"/>
      <c r="F109" s="126"/>
      <c r="G109" s="126"/>
      <c r="H109" s="126"/>
      <c r="I109" s="126"/>
      <c r="J109" s="126"/>
      <c r="K109" s="126"/>
      <c r="L109" s="126"/>
      <c r="M109" s="126"/>
      <c r="N109" s="126"/>
      <c r="O109" s="129"/>
      <c r="P109" s="129"/>
    </row>
    <row r="110" spans="2:33" ht="4.9000000000000004" customHeight="1" x14ac:dyDescent="0.15">
      <c r="B110" s="122"/>
      <c r="C110" s="139"/>
      <c r="D110" s="142"/>
      <c r="E110" s="126"/>
      <c r="F110" s="126"/>
      <c r="G110" s="126"/>
      <c r="H110" s="126"/>
      <c r="I110" s="126"/>
      <c r="J110" s="126"/>
      <c r="K110" s="126"/>
      <c r="L110" s="126"/>
      <c r="M110" s="126"/>
      <c r="N110" s="126"/>
      <c r="O110" s="129"/>
      <c r="P110" s="129"/>
    </row>
    <row r="111" spans="2:33" ht="28.9" customHeight="1" x14ac:dyDescent="0.15">
      <c r="B111" s="314" t="s">
        <v>225</v>
      </c>
      <c r="C111" s="314"/>
      <c r="D111" s="314"/>
      <c r="E111" s="314"/>
      <c r="F111" s="314"/>
      <c r="G111" s="314"/>
      <c r="H111" s="314"/>
      <c r="I111" s="314"/>
      <c r="J111" s="314"/>
      <c r="K111" s="314"/>
      <c r="L111" s="314"/>
      <c r="M111" s="314"/>
      <c r="N111" s="314"/>
      <c r="O111" s="314"/>
      <c r="P111" s="136"/>
    </row>
    <row r="112" spans="2:33" ht="10.15" customHeight="1" x14ac:dyDescent="0.15">
      <c r="B112" s="126"/>
      <c r="C112" s="126"/>
      <c r="D112" s="126"/>
      <c r="E112" s="126"/>
      <c r="F112" s="126"/>
      <c r="G112" s="126"/>
      <c r="H112" s="126"/>
      <c r="I112" s="126"/>
      <c r="J112" s="126"/>
      <c r="K112" s="126"/>
      <c r="L112" s="126"/>
      <c r="M112" s="126"/>
      <c r="N112" s="126"/>
      <c r="O112" s="129"/>
      <c r="P112" s="129"/>
    </row>
    <row r="113" spans="2:16" s="120" customFormat="1" ht="34.15" customHeight="1" x14ac:dyDescent="0.15">
      <c r="B113" s="139" t="s">
        <v>180</v>
      </c>
      <c r="C113" s="140"/>
      <c r="D113" s="140"/>
      <c r="E113" s="140"/>
      <c r="F113" s="141"/>
      <c r="G113" s="141"/>
      <c r="H113" s="141"/>
      <c r="I113" s="141"/>
      <c r="J113" s="141"/>
      <c r="K113" s="141"/>
      <c r="L113" s="141"/>
      <c r="M113" s="141"/>
      <c r="N113" s="141"/>
      <c r="O113" s="141"/>
      <c r="P113" s="136"/>
    </row>
    <row r="114" spans="2:16" s="120" customFormat="1" ht="22.5" customHeight="1" x14ac:dyDescent="0.15">
      <c r="B114" s="315" t="s">
        <v>127</v>
      </c>
      <c r="C114" s="316"/>
      <c r="D114" s="316"/>
      <c r="E114" s="316"/>
      <c r="F114" s="318" t="s">
        <v>213</v>
      </c>
      <c r="G114" s="319"/>
      <c r="H114" s="319"/>
      <c r="I114" s="319"/>
      <c r="J114" s="319"/>
      <c r="K114" s="319"/>
      <c r="L114" s="319"/>
      <c r="M114" s="319"/>
      <c r="N114" s="319"/>
      <c r="O114" s="320"/>
      <c r="P114" s="136"/>
    </row>
    <row r="115" spans="2:16" s="120" customFormat="1" ht="38.25" customHeight="1" x14ac:dyDescent="0.15">
      <c r="B115" s="312" t="s">
        <v>128</v>
      </c>
      <c r="C115" s="313"/>
      <c r="D115" s="313"/>
      <c r="E115" s="317"/>
      <c r="F115" s="321" t="s">
        <v>214</v>
      </c>
      <c r="G115" s="322"/>
      <c r="H115" s="322"/>
      <c r="I115" s="322"/>
      <c r="J115" s="322"/>
      <c r="K115" s="322"/>
      <c r="L115" s="322"/>
      <c r="M115" s="322"/>
      <c r="N115" s="322"/>
      <c r="O115" s="323"/>
      <c r="P115" s="136"/>
    </row>
    <row r="116" spans="2:16" s="120" customFormat="1" ht="22.5" customHeight="1" x14ac:dyDescent="0.15">
      <c r="B116" s="312" t="s">
        <v>129</v>
      </c>
      <c r="C116" s="313"/>
      <c r="D116" s="313"/>
      <c r="E116" s="313"/>
      <c r="F116" s="324" t="s">
        <v>226</v>
      </c>
      <c r="G116" s="325"/>
      <c r="H116" s="325"/>
      <c r="I116" s="325"/>
      <c r="J116" s="325"/>
      <c r="K116" s="325"/>
      <c r="L116" s="325"/>
      <c r="M116" s="325"/>
      <c r="N116" s="325"/>
      <c r="O116" s="326"/>
      <c r="P116" s="136"/>
    </row>
    <row r="117" spans="2:16" s="120" customFormat="1" ht="22.5" customHeight="1" x14ac:dyDescent="0.15">
      <c r="B117" s="312" t="s">
        <v>191</v>
      </c>
      <c r="C117" s="313"/>
      <c r="D117" s="313"/>
      <c r="E117" s="313"/>
      <c r="F117" s="324" t="s">
        <v>215</v>
      </c>
      <c r="G117" s="325"/>
      <c r="H117" s="325"/>
      <c r="I117" s="325"/>
      <c r="J117" s="325"/>
      <c r="K117" s="325"/>
      <c r="L117" s="325"/>
      <c r="M117" s="325"/>
      <c r="N117" s="325"/>
      <c r="O117" s="326"/>
      <c r="P117" s="136"/>
    </row>
    <row r="118" spans="2:16" s="120" customFormat="1" ht="22.5" customHeight="1" x14ac:dyDescent="0.15">
      <c r="B118" s="310" t="s">
        <v>130</v>
      </c>
      <c r="C118" s="311"/>
      <c r="D118" s="311"/>
      <c r="E118" s="311"/>
      <c r="F118" s="327" t="s">
        <v>216</v>
      </c>
      <c r="G118" s="328"/>
      <c r="H118" s="328"/>
      <c r="I118" s="328"/>
      <c r="J118" s="328"/>
      <c r="K118" s="328"/>
      <c r="L118" s="328"/>
      <c r="M118" s="328"/>
      <c r="N118" s="328"/>
      <c r="O118" s="329"/>
      <c r="P118" s="136"/>
    </row>
    <row r="119" spans="2:16" ht="19.149999999999999" customHeight="1" x14ac:dyDescent="0.15">
      <c r="B119" s="126"/>
      <c r="C119" s="126"/>
      <c r="D119" s="126"/>
      <c r="E119" s="126"/>
      <c r="F119" s="126"/>
      <c r="G119" s="126"/>
      <c r="H119" s="126"/>
      <c r="I119" s="126"/>
      <c r="J119" s="126"/>
      <c r="K119" s="126"/>
      <c r="L119" s="126"/>
      <c r="M119" s="126"/>
      <c r="N119" s="126"/>
      <c r="O119" s="129"/>
      <c r="P119" s="129"/>
    </row>
    <row r="120" spans="2:16" ht="30" customHeight="1" x14ac:dyDescent="0.15">
      <c r="B120" s="164" t="s">
        <v>163</v>
      </c>
      <c r="C120" s="143"/>
      <c r="D120" s="144"/>
      <c r="E120" s="145"/>
      <c r="F120" s="145"/>
      <c r="G120" s="145"/>
      <c r="H120" s="126"/>
      <c r="I120" s="126"/>
      <c r="J120" s="126"/>
      <c r="K120" s="126"/>
      <c r="L120" s="126"/>
      <c r="M120" s="126"/>
      <c r="N120" s="126"/>
      <c r="O120" s="129"/>
      <c r="P120" s="129"/>
    </row>
    <row r="121" spans="2:16" ht="4.9000000000000004" customHeight="1" x14ac:dyDescent="0.15">
      <c r="B121" s="122"/>
      <c r="C121" s="139"/>
      <c r="D121" s="142"/>
      <c r="E121" s="126"/>
      <c r="F121" s="126"/>
      <c r="G121" s="126"/>
      <c r="H121" s="126"/>
      <c r="I121" s="126"/>
      <c r="J121" s="126"/>
      <c r="K121" s="126"/>
      <c r="L121" s="126"/>
      <c r="M121" s="126"/>
      <c r="N121" s="126"/>
      <c r="O121" s="129"/>
      <c r="P121" s="129"/>
    </row>
    <row r="122" spans="2:16" ht="71.25" customHeight="1" x14ac:dyDescent="0.15">
      <c r="B122" s="366" t="s">
        <v>126</v>
      </c>
      <c r="C122" s="366"/>
      <c r="D122" s="366"/>
      <c r="E122" s="366"/>
      <c r="F122" s="362" t="s">
        <v>231</v>
      </c>
      <c r="G122" s="363"/>
      <c r="H122" s="363"/>
      <c r="I122" s="363"/>
      <c r="J122" s="363"/>
      <c r="K122" s="363"/>
      <c r="L122" s="363"/>
      <c r="M122" s="363"/>
      <c r="N122" s="363"/>
      <c r="O122" s="364"/>
      <c r="P122" s="146"/>
    </row>
  </sheetData>
  <mergeCells count="96">
    <mergeCell ref="U16:X17"/>
    <mergeCell ref="I16:K16"/>
    <mergeCell ref="L16:N16"/>
    <mergeCell ref="I17:K17"/>
    <mergeCell ref="L17:N17"/>
    <mergeCell ref="R16:T17"/>
    <mergeCell ref="E21:O21"/>
    <mergeCell ref="B17:D18"/>
    <mergeCell ref="E17:H18"/>
    <mergeCell ref="F122:O122"/>
    <mergeCell ref="B71:O71"/>
    <mergeCell ref="B77:P77"/>
    <mergeCell ref="B122:E122"/>
    <mergeCell ref="B78:P78"/>
    <mergeCell ref="B28:D28"/>
    <mergeCell ref="E22:F22"/>
    <mergeCell ref="E23:F23"/>
    <mergeCell ref="G22:H22"/>
    <mergeCell ref="L18:N18"/>
    <mergeCell ref="I22:K23"/>
    <mergeCell ref="B21:D21"/>
    <mergeCell ref="G23:H23"/>
    <mergeCell ref="N2:O2"/>
    <mergeCell ref="B3:O3"/>
    <mergeCell ref="C14:D14"/>
    <mergeCell ref="E27:O27"/>
    <mergeCell ref="E26:H26"/>
    <mergeCell ref="I25:O25"/>
    <mergeCell ref="L22:N23"/>
    <mergeCell ref="O22:O23"/>
    <mergeCell ref="I26:O26"/>
    <mergeCell ref="E25:H25"/>
    <mergeCell ref="I24:K24"/>
    <mergeCell ref="L24:N24"/>
    <mergeCell ref="B22:D23"/>
    <mergeCell ref="B9:D9"/>
    <mergeCell ref="L11:M11"/>
    <mergeCell ref="B5:D5"/>
    <mergeCell ref="B96:O100"/>
    <mergeCell ref="B118:E118"/>
    <mergeCell ref="B116:E116"/>
    <mergeCell ref="B117:E117"/>
    <mergeCell ref="B111:O111"/>
    <mergeCell ref="B114:E114"/>
    <mergeCell ref="B115:E115"/>
    <mergeCell ref="F114:O114"/>
    <mergeCell ref="F115:O115"/>
    <mergeCell ref="F116:O116"/>
    <mergeCell ref="F117:O117"/>
    <mergeCell ref="F118:O118"/>
    <mergeCell ref="B108:O108"/>
    <mergeCell ref="S106:AG107"/>
    <mergeCell ref="B102:O105"/>
    <mergeCell ref="C55:D55"/>
    <mergeCell ref="B56:O58"/>
    <mergeCell ref="B41:O41"/>
    <mergeCell ref="B79:D79"/>
    <mergeCell ref="E79:O79"/>
    <mergeCell ref="B88:D88"/>
    <mergeCell ref="E88:O88"/>
    <mergeCell ref="B87:P87"/>
    <mergeCell ref="B80:O85"/>
    <mergeCell ref="B89:O93"/>
    <mergeCell ref="Q46:R48"/>
    <mergeCell ref="Q51:R53"/>
    <mergeCell ref="Q66:R68"/>
    <mergeCell ref="Q102:R102"/>
    <mergeCell ref="C60:D60"/>
    <mergeCell ref="B46:O48"/>
    <mergeCell ref="C65:D65"/>
    <mergeCell ref="B61:O63"/>
    <mergeCell ref="C75:H75"/>
    <mergeCell ref="B7:D7"/>
    <mergeCell ref="I18:K18"/>
    <mergeCell ref="E5:I5"/>
    <mergeCell ref="E7:I7"/>
    <mergeCell ref="B11:D11"/>
    <mergeCell ref="H11:I11"/>
    <mergeCell ref="B16:D16"/>
    <mergeCell ref="E16:H16"/>
    <mergeCell ref="S104:AG105"/>
    <mergeCell ref="B27:D27"/>
    <mergeCell ref="B24:D24"/>
    <mergeCell ref="E24:F24"/>
    <mergeCell ref="G24:H24"/>
    <mergeCell ref="B31:O32"/>
    <mergeCell ref="C34:O34"/>
    <mergeCell ref="B35:O37"/>
    <mergeCell ref="C45:D45"/>
    <mergeCell ref="B42:O42"/>
    <mergeCell ref="B51:O53"/>
    <mergeCell ref="E28:H28"/>
    <mergeCell ref="I28:O28"/>
    <mergeCell ref="Q104:R104"/>
    <mergeCell ref="B66:O68"/>
    <mergeCell ref="C50:D50"/>
  </mergeCells>
  <phoneticPr fontId="1"/>
  <printOptions horizontalCentered="1"/>
  <pageMargins left="0.70866141732283472" right="0.59055118110236227" top="0.74803149606299213" bottom="0.55118110236220474" header="0.51181102362204722" footer="0.31496062992125984"/>
  <pageSetup paperSize="9" scale="57" fitToHeight="0" orientation="portrait" r:id="rId1"/>
  <rowBreaks count="2" manualBreakCount="2">
    <brk id="41" max="15" man="1"/>
    <brk id="68" max="15" man="1"/>
  </rowBreaks>
  <colBreaks count="1" manualBreakCount="1">
    <brk id="1" max="126" man="1"/>
  </colBreaks>
  <drawing r:id="rId2"/>
  <legacyDrawing r:id="rId3"/>
  <mc:AlternateContent xmlns:mc="http://schemas.openxmlformats.org/markup-compatibility/2006">
    <mc:Choice Requires="x14">
      <controls>
        <mc:AlternateContent xmlns:mc="http://schemas.openxmlformats.org/markup-compatibility/2006">
          <mc:Choice Requires="x14">
            <control shapeId="4105" r:id="rId4" name="X01Y60_30_CB2">
              <controlPr defaultSize="0" autoFill="0" autoLine="0" autoPict="0" altText="">
                <anchor moveWithCells="1">
                  <from>
                    <xdr:col>4</xdr:col>
                    <xdr:colOff>38100</xdr:colOff>
                    <xdr:row>20</xdr:row>
                    <xdr:rowOff>95250</xdr:rowOff>
                  </from>
                  <to>
                    <xdr:col>5</xdr:col>
                    <xdr:colOff>333375</xdr:colOff>
                    <xdr:row>20</xdr:row>
                    <xdr:rowOff>304800</xdr:rowOff>
                  </to>
                </anchor>
              </controlPr>
            </control>
          </mc:Choice>
        </mc:AlternateContent>
        <mc:AlternateContent xmlns:mc="http://schemas.openxmlformats.org/markup-compatibility/2006">
          <mc:Choice Requires="x14">
            <control shapeId="4106" r:id="rId5" name="X01Y60_30_CB2">
              <controlPr defaultSize="0" autoFill="0" autoLine="0" autoPict="0" altText="">
                <anchor moveWithCells="1">
                  <from>
                    <xdr:col>5</xdr:col>
                    <xdr:colOff>257175</xdr:colOff>
                    <xdr:row>20</xdr:row>
                    <xdr:rowOff>95250</xdr:rowOff>
                  </from>
                  <to>
                    <xdr:col>6</xdr:col>
                    <xdr:colOff>561975</xdr:colOff>
                    <xdr:row>20</xdr:row>
                    <xdr:rowOff>304800</xdr:rowOff>
                  </to>
                </anchor>
              </controlPr>
            </control>
          </mc:Choice>
        </mc:AlternateContent>
        <mc:AlternateContent xmlns:mc="http://schemas.openxmlformats.org/markup-compatibility/2006">
          <mc:Choice Requires="x14">
            <control shapeId="4107" r:id="rId6" name="X01Y60_30_CB2">
              <controlPr defaultSize="0" autoFill="0" autoLine="0" autoPict="0" altText="">
                <anchor moveWithCells="1">
                  <from>
                    <xdr:col>6</xdr:col>
                    <xdr:colOff>304800</xdr:colOff>
                    <xdr:row>20</xdr:row>
                    <xdr:rowOff>95250</xdr:rowOff>
                  </from>
                  <to>
                    <xdr:col>7</xdr:col>
                    <xdr:colOff>600075</xdr:colOff>
                    <xdr:row>20</xdr:row>
                    <xdr:rowOff>304800</xdr:rowOff>
                  </to>
                </anchor>
              </controlPr>
            </control>
          </mc:Choice>
        </mc:AlternateContent>
        <mc:AlternateContent xmlns:mc="http://schemas.openxmlformats.org/markup-compatibility/2006">
          <mc:Choice Requires="x14">
            <control shapeId="4108" r:id="rId7" name="X01Y60_30_CB2">
              <controlPr defaultSize="0" autoFill="0" autoLine="0" autoPict="0" altText="">
                <anchor moveWithCells="1">
                  <from>
                    <xdr:col>7</xdr:col>
                    <xdr:colOff>542925</xdr:colOff>
                    <xdr:row>20</xdr:row>
                    <xdr:rowOff>95250</xdr:rowOff>
                  </from>
                  <to>
                    <xdr:col>9</xdr:col>
                    <xdr:colOff>38100</xdr:colOff>
                    <xdr:row>20</xdr:row>
                    <xdr:rowOff>304800</xdr:rowOff>
                  </to>
                </anchor>
              </controlPr>
            </control>
          </mc:Choice>
        </mc:AlternateContent>
        <mc:AlternateContent xmlns:mc="http://schemas.openxmlformats.org/markup-compatibility/2006">
          <mc:Choice Requires="x14">
            <control shapeId="4109" r:id="rId8" name="X01Y60_30_CB2">
              <controlPr defaultSize="0" autoFill="0" autoLine="0" autoPict="0" altText="">
                <anchor moveWithCells="1">
                  <from>
                    <xdr:col>8</xdr:col>
                    <xdr:colOff>800100</xdr:colOff>
                    <xdr:row>20</xdr:row>
                    <xdr:rowOff>95250</xdr:rowOff>
                  </from>
                  <to>
                    <xdr:col>10</xdr:col>
                    <xdr:colOff>266700</xdr:colOff>
                    <xdr:row>20</xdr:row>
                    <xdr:rowOff>304800</xdr:rowOff>
                  </to>
                </anchor>
              </controlPr>
            </control>
          </mc:Choice>
        </mc:AlternateContent>
        <mc:AlternateContent xmlns:mc="http://schemas.openxmlformats.org/markup-compatibility/2006">
          <mc:Choice Requires="x14">
            <control shapeId="4110" r:id="rId9" name="X01Y60_30_CB2">
              <controlPr defaultSize="0" autoFill="0" autoLine="0" autoPict="0" altText="">
                <anchor moveWithCells="1">
                  <from>
                    <xdr:col>10</xdr:col>
                    <xdr:colOff>66675</xdr:colOff>
                    <xdr:row>20</xdr:row>
                    <xdr:rowOff>95250</xdr:rowOff>
                  </from>
                  <to>
                    <xdr:col>11</xdr:col>
                    <xdr:colOff>371475</xdr:colOff>
                    <xdr:row>20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79998168889431442"/>
  </sheetPr>
  <dimension ref="A1:V70"/>
  <sheetViews>
    <sheetView showZeros="0" showWhiteSpace="0" view="pageBreakPreview" topLeftCell="B1" zoomScale="90" zoomScaleNormal="70" zoomScaleSheetLayoutView="90" zoomScalePageLayoutView="90" workbookViewId="0">
      <selection activeCell="K22" sqref="K22"/>
    </sheetView>
  </sheetViews>
  <sheetFormatPr defaultColWidth="9" defaultRowHeight="13.5" x14ac:dyDescent="0.15"/>
  <cols>
    <col min="1" max="2" width="3.375" style="40" customWidth="1"/>
    <col min="3" max="3" width="5.125" style="5" customWidth="1"/>
    <col min="4" max="4" width="2.125" style="5" customWidth="1"/>
    <col min="5" max="5" width="5.875" style="5" customWidth="1"/>
    <col min="6" max="6" width="6.375" style="5" customWidth="1"/>
    <col min="7" max="7" width="6.75" style="5" customWidth="1"/>
    <col min="8" max="8" width="7.375" style="5" customWidth="1"/>
    <col min="9" max="9" width="7.25" style="5" customWidth="1"/>
    <col min="10" max="10" width="4" style="6" customWidth="1"/>
    <col min="11" max="22" width="9.375" style="5" customWidth="1"/>
    <col min="23" max="26" width="9" style="5"/>
    <col min="27" max="40" width="9" style="5" customWidth="1"/>
    <col min="41" max="256" width="9" style="5"/>
    <col min="257" max="258" width="3.375" style="5" customWidth="1"/>
    <col min="259" max="259" width="5.125" style="5" customWidth="1"/>
    <col min="260" max="260" width="2.125" style="5" customWidth="1"/>
    <col min="261" max="261" width="5.875" style="5" customWidth="1"/>
    <col min="262" max="262" width="6.375" style="5" customWidth="1"/>
    <col min="263" max="263" width="6.75" style="5" customWidth="1"/>
    <col min="264" max="264" width="7.375" style="5" customWidth="1"/>
    <col min="265" max="265" width="7.25" style="5" customWidth="1"/>
    <col min="266" max="266" width="4" style="5" customWidth="1"/>
    <col min="267" max="278" width="9.375" style="5" customWidth="1"/>
    <col min="279" max="512" width="9" style="5"/>
    <col min="513" max="514" width="3.375" style="5" customWidth="1"/>
    <col min="515" max="515" width="5.125" style="5" customWidth="1"/>
    <col min="516" max="516" width="2.125" style="5" customWidth="1"/>
    <col min="517" max="517" width="5.875" style="5" customWidth="1"/>
    <col min="518" max="518" width="6.375" style="5" customWidth="1"/>
    <col min="519" max="519" width="6.75" style="5" customWidth="1"/>
    <col min="520" max="520" width="7.375" style="5" customWidth="1"/>
    <col min="521" max="521" width="7.25" style="5" customWidth="1"/>
    <col min="522" max="522" width="4" style="5" customWidth="1"/>
    <col min="523" max="534" width="9.375" style="5" customWidth="1"/>
    <col min="535" max="768" width="9" style="5"/>
    <col min="769" max="770" width="3.375" style="5" customWidth="1"/>
    <col min="771" max="771" width="5.125" style="5" customWidth="1"/>
    <col min="772" max="772" width="2.125" style="5" customWidth="1"/>
    <col min="773" max="773" width="5.875" style="5" customWidth="1"/>
    <col min="774" max="774" width="6.375" style="5" customWidth="1"/>
    <col min="775" max="775" width="6.75" style="5" customWidth="1"/>
    <col min="776" max="776" width="7.375" style="5" customWidth="1"/>
    <col min="777" max="777" width="7.25" style="5" customWidth="1"/>
    <col min="778" max="778" width="4" style="5" customWidth="1"/>
    <col min="779" max="790" width="9.375" style="5" customWidth="1"/>
    <col min="791" max="1024" width="9" style="5"/>
    <col min="1025" max="1026" width="3.375" style="5" customWidth="1"/>
    <col min="1027" max="1027" width="5.125" style="5" customWidth="1"/>
    <col min="1028" max="1028" width="2.125" style="5" customWidth="1"/>
    <col min="1029" max="1029" width="5.875" style="5" customWidth="1"/>
    <col min="1030" max="1030" width="6.375" style="5" customWidth="1"/>
    <col min="1031" max="1031" width="6.75" style="5" customWidth="1"/>
    <col min="1032" max="1032" width="7.375" style="5" customWidth="1"/>
    <col min="1033" max="1033" width="7.25" style="5" customWidth="1"/>
    <col min="1034" max="1034" width="4" style="5" customWidth="1"/>
    <col min="1035" max="1046" width="9.375" style="5" customWidth="1"/>
    <col min="1047" max="1280" width="9" style="5"/>
    <col min="1281" max="1282" width="3.375" style="5" customWidth="1"/>
    <col min="1283" max="1283" width="5.125" style="5" customWidth="1"/>
    <col min="1284" max="1284" width="2.125" style="5" customWidth="1"/>
    <col min="1285" max="1285" width="5.875" style="5" customWidth="1"/>
    <col min="1286" max="1286" width="6.375" style="5" customWidth="1"/>
    <col min="1287" max="1287" width="6.75" style="5" customWidth="1"/>
    <col min="1288" max="1288" width="7.375" style="5" customWidth="1"/>
    <col min="1289" max="1289" width="7.25" style="5" customWidth="1"/>
    <col min="1290" max="1290" width="4" style="5" customWidth="1"/>
    <col min="1291" max="1302" width="9.375" style="5" customWidth="1"/>
    <col min="1303" max="1536" width="9" style="5"/>
    <col min="1537" max="1538" width="3.375" style="5" customWidth="1"/>
    <col min="1539" max="1539" width="5.125" style="5" customWidth="1"/>
    <col min="1540" max="1540" width="2.125" style="5" customWidth="1"/>
    <col min="1541" max="1541" width="5.875" style="5" customWidth="1"/>
    <col min="1542" max="1542" width="6.375" style="5" customWidth="1"/>
    <col min="1543" max="1543" width="6.75" style="5" customWidth="1"/>
    <col min="1544" max="1544" width="7.375" style="5" customWidth="1"/>
    <col min="1545" max="1545" width="7.25" style="5" customWidth="1"/>
    <col min="1546" max="1546" width="4" style="5" customWidth="1"/>
    <col min="1547" max="1558" width="9.375" style="5" customWidth="1"/>
    <col min="1559" max="1792" width="9" style="5"/>
    <col min="1793" max="1794" width="3.375" style="5" customWidth="1"/>
    <col min="1795" max="1795" width="5.125" style="5" customWidth="1"/>
    <col min="1796" max="1796" width="2.125" style="5" customWidth="1"/>
    <col min="1797" max="1797" width="5.875" style="5" customWidth="1"/>
    <col min="1798" max="1798" width="6.375" style="5" customWidth="1"/>
    <col min="1799" max="1799" width="6.75" style="5" customWidth="1"/>
    <col min="1800" max="1800" width="7.375" style="5" customWidth="1"/>
    <col min="1801" max="1801" width="7.25" style="5" customWidth="1"/>
    <col min="1802" max="1802" width="4" style="5" customWidth="1"/>
    <col min="1803" max="1814" width="9.375" style="5" customWidth="1"/>
    <col min="1815" max="2048" width="9" style="5"/>
    <col min="2049" max="2050" width="3.375" style="5" customWidth="1"/>
    <col min="2051" max="2051" width="5.125" style="5" customWidth="1"/>
    <col min="2052" max="2052" width="2.125" style="5" customWidth="1"/>
    <col min="2053" max="2053" width="5.875" style="5" customWidth="1"/>
    <col min="2054" max="2054" width="6.375" style="5" customWidth="1"/>
    <col min="2055" max="2055" width="6.75" style="5" customWidth="1"/>
    <col min="2056" max="2056" width="7.375" style="5" customWidth="1"/>
    <col min="2057" max="2057" width="7.25" style="5" customWidth="1"/>
    <col min="2058" max="2058" width="4" style="5" customWidth="1"/>
    <col min="2059" max="2070" width="9.375" style="5" customWidth="1"/>
    <col min="2071" max="2304" width="9" style="5"/>
    <col min="2305" max="2306" width="3.375" style="5" customWidth="1"/>
    <col min="2307" max="2307" width="5.125" style="5" customWidth="1"/>
    <col min="2308" max="2308" width="2.125" style="5" customWidth="1"/>
    <col min="2309" max="2309" width="5.875" style="5" customWidth="1"/>
    <col min="2310" max="2310" width="6.375" style="5" customWidth="1"/>
    <col min="2311" max="2311" width="6.75" style="5" customWidth="1"/>
    <col min="2312" max="2312" width="7.375" style="5" customWidth="1"/>
    <col min="2313" max="2313" width="7.25" style="5" customWidth="1"/>
    <col min="2314" max="2314" width="4" style="5" customWidth="1"/>
    <col min="2315" max="2326" width="9.375" style="5" customWidth="1"/>
    <col min="2327" max="2560" width="9" style="5"/>
    <col min="2561" max="2562" width="3.375" style="5" customWidth="1"/>
    <col min="2563" max="2563" width="5.125" style="5" customWidth="1"/>
    <col min="2564" max="2564" width="2.125" style="5" customWidth="1"/>
    <col min="2565" max="2565" width="5.875" style="5" customWidth="1"/>
    <col min="2566" max="2566" width="6.375" style="5" customWidth="1"/>
    <col min="2567" max="2567" width="6.75" style="5" customWidth="1"/>
    <col min="2568" max="2568" width="7.375" style="5" customWidth="1"/>
    <col min="2569" max="2569" width="7.25" style="5" customWidth="1"/>
    <col min="2570" max="2570" width="4" style="5" customWidth="1"/>
    <col min="2571" max="2582" width="9.375" style="5" customWidth="1"/>
    <col min="2583" max="2816" width="9" style="5"/>
    <col min="2817" max="2818" width="3.375" style="5" customWidth="1"/>
    <col min="2819" max="2819" width="5.125" style="5" customWidth="1"/>
    <col min="2820" max="2820" width="2.125" style="5" customWidth="1"/>
    <col min="2821" max="2821" width="5.875" style="5" customWidth="1"/>
    <col min="2822" max="2822" width="6.375" style="5" customWidth="1"/>
    <col min="2823" max="2823" width="6.75" style="5" customWidth="1"/>
    <col min="2824" max="2824" width="7.375" style="5" customWidth="1"/>
    <col min="2825" max="2825" width="7.25" style="5" customWidth="1"/>
    <col min="2826" max="2826" width="4" style="5" customWidth="1"/>
    <col min="2827" max="2838" width="9.375" style="5" customWidth="1"/>
    <col min="2839" max="3072" width="9" style="5"/>
    <col min="3073" max="3074" width="3.375" style="5" customWidth="1"/>
    <col min="3075" max="3075" width="5.125" style="5" customWidth="1"/>
    <col min="3076" max="3076" width="2.125" style="5" customWidth="1"/>
    <col min="3077" max="3077" width="5.875" style="5" customWidth="1"/>
    <col min="3078" max="3078" width="6.375" style="5" customWidth="1"/>
    <col min="3079" max="3079" width="6.75" style="5" customWidth="1"/>
    <col min="3080" max="3080" width="7.375" style="5" customWidth="1"/>
    <col min="3081" max="3081" width="7.25" style="5" customWidth="1"/>
    <col min="3082" max="3082" width="4" style="5" customWidth="1"/>
    <col min="3083" max="3094" width="9.375" style="5" customWidth="1"/>
    <col min="3095" max="3328" width="9" style="5"/>
    <col min="3329" max="3330" width="3.375" style="5" customWidth="1"/>
    <col min="3331" max="3331" width="5.125" style="5" customWidth="1"/>
    <col min="3332" max="3332" width="2.125" style="5" customWidth="1"/>
    <col min="3333" max="3333" width="5.875" style="5" customWidth="1"/>
    <col min="3334" max="3334" width="6.375" style="5" customWidth="1"/>
    <col min="3335" max="3335" width="6.75" style="5" customWidth="1"/>
    <col min="3336" max="3336" width="7.375" style="5" customWidth="1"/>
    <col min="3337" max="3337" width="7.25" style="5" customWidth="1"/>
    <col min="3338" max="3338" width="4" style="5" customWidth="1"/>
    <col min="3339" max="3350" width="9.375" style="5" customWidth="1"/>
    <col min="3351" max="3584" width="9" style="5"/>
    <col min="3585" max="3586" width="3.375" style="5" customWidth="1"/>
    <col min="3587" max="3587" width="5.125" style="5" customWidth="1"/>
    <col min="3588" max="3588" width="2.125" style="5" customWidth="1"/>
    <col min="3589" max="3589" width="5.875" style="5" customWidth="1"/>
    <col min="3590" max="3590" width="6.375" style="5" customWidth="1"/>
    <col min="3591" max="3591" width="6.75" style="5" customWidth="1"/>
    <col min="3592" max="3592" width="7.375" style="5" customWidth="1"/>
    <col min="3593" max="3593" width="7.25" style="5" customWidth="1"/>
    <col min="3594" max="3594" width="4" style="5" customWidth="1"/>
    <col min="3595" max="3606" width="9.375" style="5" customWidth="1"/>
    <col min="3607" max="3840" width="9" style="5"/>
    <col min="3841" max="3842" width="3.375" style="5" customWidth="1"/>
    <col min="3843" max="3843" width="5.125" style="5" customWidth="1"/>
    <col min="3844" max="3844" width="2.125" style="5" customWidth="1"/>
    <col min="3845" max="3845" width="5.875" style="5" customWidth="1"/>
    <col min="3846" max="3846" width="6.375" style="5" customWidth="1"/>
    <col min="3847" max="3847" width="6.75" style="5" customWidth="1"/>
    <col min="3848" max="3848" width="7.375" style="5" customWidth="1"/>
    <col min="3849" max="3849" width="7.25" style="5" customWidth="1"/>
    <col min="3850" max="3850" width="4" style="5" customWidth="1"/>
    <col min="3851" max="3862" width="9.375" style="5" customWidth="1"/>
    <col min="3863" max="4096" width="9" style="5"/>
    <col min="4097" max="4098" width="3.375" style="5" customWidth="1"/>
    <col min="4099" max="4099" width="5.125" style="5" customWidth="1"/>
    <col min="4100" max="4100" width="2.125" style="5" customWidth="1"/>
    <col min="4101" max="4101" width="5.875" style="5" customWidth="1"/>
    <col min="4102" max="4102" width="6.375" style="5" customWidth="1"/>
    <col min="4103" max="4103" width="6.75" style="5" customWidth="1"/>
    <col min="4104" max="4104" width="7.375" style="5" customWidth="1"/>
    <col min="4105" max="4105" width="7.25" style="5" customWidth="1"/>
    <col min="4106" max="4106" width="4" style="5" customWidth="1"/>
    <col min="4107" max="4118" width="9.375" style="5" customWidth="1"/>
    <col min="4119" max="4352" width="9" style="5"/>
    <col min="4353" max="4354" width="3.375" style="5" customWidth="1"/>
    <col min="4355" max="4355" width="5.125" style="5" customWidth="1"/>
    <col min="4356" max="4356" width="2.125" style="5" customWidth="1"/>
    <col min="4357" max="4357" width="5.875" style="5" customWidth="1"/>
    <col min="4358" max="4358" width="6.375" style="5" customWidth="1"/>
    <col min="4359" max="4359" width="6.75" style="5" customWidth="1"/>
    <col min="4360" max="4360" width="7.375" style="5" customWidth="1"/>
    <col min="4361" max="4361" width="7.25" style="5" customWidth="1"/>
    <col min="4362" max="4362" width="4" style="5" customWidth="1"/>
    <col min="4363" max="4374" width="9.375" style="5" customWidth="1"/>
    <col min="4375" max="4608" width="9" style="5"/>
    <col min="4609" max="4610" width="3.375" style="5" customWidth="1"/>
    <col min="4611" max="4611" width="5.125" style="5" customWidth="1"/>
    <col min="4612" max="4612" width="2.125" style="5" customWidth="1"/>
    <col min="4613" max="4613" width="5.875" style="5" customWidth="1"/>
    <col min="4614" max="4614" width="6.375" style="5" customWidth="1"/>
    <col min="4615" max="4615" width="6.75" style="5" customWidth="1"/>
    <col min="4616" max="4616" width="7.375" style="5" customWidth="1"/>
    <col min="4617" max="4617" width="7.25" style="5" customWidth="1"/>
    <col min="4618" max="4618" width="4" style="5" customWidth="1"/>
    <col min="4619" max="4630" width="9.375" style="5" customWidth="1"/>
    <col min="4631" max="4864" width="9" style="5"/>
    <col min="4865" max="4866" width="3.375" style="5" customWidth="1"/>
    <col min="4867" max="4867" width="5.125" style="5" customWidth="1"/>
    <col min="4868" max="4868" width="2.125" style="5" customWidth="1"/>
    <col min="4869" max="4869" width="5.875" style="5" customWidth="1"/>
    <col min="4870" max="4870" width="6.375" style="5" customWidth="1"/>
    <col min="4871" max="4871" width="6.75" style="5" customWidth="1"/>
    <col min="4872" max="4872" width="7.375" style="5" customWidth="1"/>
    <col min="4873" max="4873" width="7.25" style="5" customWidth="1"/>
    <col min="4874" max="4874" width="4" style="5" customWidth="1"/>
    <col min="4875" max="4886" width="9.375" style="5" customWidth="1"/>
    <col min="4887" max="5120" width="9" style="5"/>
    <col min="5121" max="5122" width="3.375" style="5" customWidth="1"/>
    <col min="5123" max="5123" width="5.125" style="5" customWidth="1"/>
    <col min="5124" max="5124" width="2.125" style="5" customWidth="1"/>
    <col min="5125" max="5125" width="5.875" style="5" customWidth="1"/>
    <col min="5126" max="5126" width="6.375" style="5" customWidth="1"/>
    <col min="5127" max="5127" width="6.75" style="5" customWidth="1"/>
    <col min="5128" max="5128" width="7.375" style="5" customWidth="1"/>
    <col min="5129" max="5129" width="7.25" style="5" customWidth="1"/>
    <col min="5130" max="5130" width="4" style="5" customWidth="1"/>
    <col min="5131" max="5142" width="9.375" style="5" customWidth="1"/>
    <col min="5143" max="5376" width="9" style="5"/>
    <col min="5377" max="5378" width="3.375" style="5" customWidth="1"/>
    <col min="5379" max="5379" width="5.125" style="5" customWidth="1"/>
    <col min="5380" max="5380" width="2.125" style="5" customWidth="1"/>
    <col min="5381" max="5381" width="5.875" style="5" customWidth="1"/>
    <col min="5382" max="5382" width="6.375" style="5" customWidth="1"/>
    <col min="5383" max="5383" width="6.75" style="5" customWidth="1"/>
    <col min="5384" max="5384" width="7.375" style="5" customWidth="1"/>
    <col min="5385" max="5385" width="7.25" style="5" customWidth="1"/>
    <col min="5386" max="5386" width="4" style="5" customWidth="1"/>
    <col min="5387" max="5398" width="9.375" style="5" customWidth="1"/>
    <col min="5399" max="5632" width="9" style="5"/>
    <col min="5633" max="5634" width="3.375" style="5" customWidth="1"/>
    <col min="5635" max="5635" width="5.125" style="5" customWidth="1"/>
    <col min="5636" max="5636" width="2.125" style="5" customWidth="1"/>
    <col min="5637" max="5637" width="5.875" style="5" customWidth="1"/>
    <col min="5638" max="5638" width="6.375" style="5" customWidth="1"/>
    <col min="5639" max="5639" width="6.75" style="5" customWidth="1"/>
    <col min="5640" max="5640" width="7.375" style="5" customWidth="1"/>
    <col min="5641" max="5641" width="7.25" style="5" customWidth="1"/>
    <col min="5642" max="5642" width="4" style="5" customWidth="1"/>
    <col min="5643" max="5654" width="9.375" style="5" customWidth="1"/>
    <col min="5655" max="5888" width="9" style="5"/>
    <col min="5889" max="5890" width="3.375" style="5" customWidth="1"/>
    <col min="5891" max="5891" width="5.125" style="5" customWidth="1"/>
    <col min="5892" max="5892" width="2.125" style="5" customWidth="1"/>
    <col min="5893" max="5893" width="5.875" style="5" customWidth="1"/>
    <col min="5894" max="5894" width="6.375" style="5" customWidth="1"/>
    <col min="5895" max="5895" width="6.75" style="5" customWidth="1"/>
    <col min="5896" max="5896" width="7.375" style="5" customWidth="1"/>
    <col min="5897" max="5897" width="7.25" style="5" customWidth="1"/>
    <col min="5898" max="5898" width="4" style="5" customWidth="1"/>
    <col min="5899" max="5910" width="9.375" style="5" customWidth="1"/>
    <col min="5911" max="6144" width="9" style="5"/>
    <col min="6145" max="6146" width="3.375" style="5" customWidth="1"/>
    <col min="6147" max="6147" width="5.125" style="5" customWidth="1"/>
    <col min="6148" max="6148" width="2.125" style="5" customWidth="1"/>
    <col min="6149" max="6149" width="5.875" style="5" customWidth="1"/>
    <col min="6150" max="6150" width="6.375" style="5" customWidth="1"/>
    <col min="6151" max="6151" width="6.75" style="5" customWidth="1"/>
    <col min="6152" max="6152" width="7.375" style="5" customWidth="1"/>
    <col min="6153" max="6153" width="7.25" style="5" customWidth="1"/>
    <col min="6154" max="6154" width="4" style="5" customWidth="1"/>
    <col min="6155" max="6166" width="9.375" style="5" customWidth="1"/>
    <col min="6167" max="6400" width="9" style="5"/>
    <col min="6401" max="6402" width="3.375" style="5" customWidth="1"/>
    <col min="6403" max="6403" width="5.125" style="5" customWidth="1"/>
    <col min="6404" max="6404" width="2.125" style="5" customWidth="1"/>
    <col min="6405" max="6405" width="5.875" style="5" customWidth="1"/>
    <col min="6406" max="6406" width="6.375" style="5" customWidth="1"/>
    <col min="6407" max="6407" width="6.75" style="5" customWidth="1"/>
    <col min="6408" max="6408" width="7.375" style="5" customWidth="1"/>
    <col min="6409" max="6409" width="7.25" style="5" customWidth="1"/>
    <col min="6410" max="6410" width="4" style="5" customWidth="1"/>
    <col min="6411" max="6422" width="9.375" style="5" customWidth="1"/>
    <col min="6423" max="6656" width="9" style="5"/>
    <col min="6657" max="6658" width="3.375" style="5" customWidth="1"/>
    <col min="6659" max="6659" width="5.125" style="5" customWidth="1"/>
    <col min="6660" max="6660" width="2.125" style="5" customWidth="1"/>
    <col min="6661" max="6661" width="5.875" style="5" customWidth="1"/>
    <col min="6662" max="6662" width="6.375" style="5" customWidth="1"/>
    <col min="6663" max="6663" width="6.75" style="5" customWidth="1"/>
    <col min="6664" max="6664" width="7.375" style="5" customWidth="1"/>
    <col min="6665" max="6665" width="7.25" style="5" customWidth="1"/>
    <col min="6666" max="6666" width="4" style="5" customWidth="1"/>
    <col min="6667" max="6678" width="9.375" style="5" customWidth="1"/>
    <col min="6679" max="6912" width="9" style="5"/>
    <col min="6913" max="6914" width="3.375" style="5" customWidth="1"/>
    <col min="6915" max="6915" width="5.125" style="5" customWidth="1"/>
    <col min="6916" max="6916" width="2.125" style="5" customWidth="1"/>
    <col min="6917" max="6917" width="5.875" style="5" customWidth="1"/>
    <col min="6918" max="6918" width="6.375" style="5" customWidth="1"/>
    <col min="6919" max="6919" width="6.75" style="5" customWidth="1"/>
    <col min="6920" max="6920" width="7.375" style="5" customWidth="1"/>
    <col min="6921" max="6921" width="7.25" style="5" customWidth="1"/>
    <col min="6922" max="6922" width="4" style="5" customWidth="1"/>
    <col min="6923" max="6934" width="9.375" style="5" customWidth="1"/>
    <col min="6935" max="7168" width="9" style="5"/>
    <col min="7169" max="7170" width="3.375" style="5" customWidth="1"/>
    <col min="7171" max="7171" width="5.125" style="5" customWidth="1"/>
    <col min="7172" max="7172" width="2.125" style="5" customWidth="1"/>
    <col min="7173" max="7173" width="5.875" style="5" customWidth="1"/>
    <col min="7174" max="7174" width="6.375" style="5" customWidth="1"/>
    <col min="7175" max="7175" width="6.75" style="5" customWidth="1"/>
    <col min="7176" max="7176" width="7.375" style="5" customWidth="1"/>
    <col min="7177" max="7177" width="7.25" style="5" customWidth="1"/>
    <col min="7178" max="7178" width="4" style="5" customWidth="1"/>
    <col min="7179" max="7190" width="9.375" style="5" customWidth="1"/>
    <col min="7191" max="7424" width="9" style="5"/>
    <col min="7425" max="7426" width="3.375" style="5" customWidth="1"/>
    <col min="7427" max="7427" width="5.125" style="5" customWidth="1"/>
    <col min="7428" max="7428" width="2.125" style="5" customWidth="1"/>
    <col min="7429" max="7429" width="5.875" style="5" customWidth="1"/>
    <col min="7430" max="7430" width="6.375" style="5" customWidth="1"/>
    <col min="7431" max="7431" width="6.75" style="5" customWidth="1"/>
    <col min="7432" max="7432" width="7.375" style="5" customWidth="1"/>
    <col min="7433" max="7433" width="7.25" style="5" customWidth="1"/>
    <col min="7434" max="7434" width="4" style="5" customWidth="1"/>
    <col min="7435" max="7446" width="9.375" style="5" customWidth="1"/>
    <col min="7447" max="7680" width="9" style="5"/>
    <col min="7681" max="7682" width="3.375" style="5" customWidth="1"/>
    <col min="7683" max="7683" width="5.125" style="5" customWidth="1"/>
    <col min="7684" max="7684" width="2.125" style="5" customWidth="1"/>
    <col min="7685" max="7685" width="5.875" style="5" customWidth="1"/>
    <col min="7686" max="7686" width="6.375" style="5" customWidth="1"/>
    <col min="7687" max="7687" width="6.75" style="5" customWidth="1"/>
    <col min="7688" max="7688" width="7.375" style="5" customWidth="1"/>
    <col min="7689" max="7689" width="7.25" style="5" customWidth="1"/>
    <col min="7690" max="7690" width="4" style="5" customWidth="1"/>
    <col min="7691" max="7702" width="9.375" style="5" customWidth="1"/>
    <col min="7703" max="7936" width="9" style="5"/>
    <col min="7937" max="7938" width="3.375" style="5" customWidth="1"/>
    <col min="7939" max="7939" width="5.125" style="5" customWidth="1"/>
    <col min="7940" max="7940" width="2.125" style="5" customWidth="1"/>
    <col min="7941" max="7941" width="5.875" style="5" customWidth="1"/>
    <col min="7942" max="7942" width="6.375" style="5" customWidth="1"/>
    <col min="7943" max="7943" width="6.75" style="5" customWidth="1"/>
    <col min="7944" max="7944" width="7.375" style="5" customWidth="1"/>
    <col min="7945" max="7945" width="7.25" style="5" customWidth="1"/>
    <col min="7946" max="7946" width="4" style="5" customWidth="1"/>
    <col min="7947" max="7958" width="9.375" style="5" customWidth="1"/>
    <col min="7959" max="8192" width="9" style="5"/>
    <col min="8193" max="8194" width="3.375" style="5" customWidth="1"/>
    <col min="8195" max="8195" width="5.125" style="5" customWidth="1"/>
    <col min="8196" max="8196" width="2.125" style="5" customWidth="1"/>
    <col min="8197" max="8197" width="5.875" style="5" customWidth="1"/>
    <col min="8198" max="8198" width="6.375" style="5" customWidth="1"/>
    <col min="8199" max="8199" width="6.75" style="5" customWidth="1"/>
    <col min="8200" max="8200" width="7.375" style="5" customWidth="1"/>
    <col min="8201" max="8201" width="7.25" style="5" customWidth="1"/>
    <col min="8202" max="8202" width="4" style="5" customWidth="1"/>
    <col min="8203" max="8214" width="9.375" style="5" customWidth="1"/>
    <col min="8215" max="8448" width="9" style="5"/>
    <col min="8449" max="8450" width="3.375" style="5" customWidth="1"/>
    <col min="8451" max="8451" width="5.125" style="5" customWidth="1"/>
    <col min="8452" max="8452" width="2.125" style="5" customWidth="1"/>
    <col min="8453" max="8453" width="5.875" style="5" customWidth="1"/>
    <col min="8454" max="8454" width="6.375" style="5" customWidth="1"/>
    <col min="8455" max="8455" width="6.75" style="5" customWidth="1"/>
    <col min="8456" max="8456" width="7.375" style="5" customWidth="1"/>
    <col min="8457" max="8457" width="7.25" style="5" customWidth="1"/>
    <col min="8458" max="8458" width="4" style="5" customWidth="1"/>
    <col min="8459" max="8470" width="9.375" style="5" customWidth="1"/>
    <col min="8471" max="8704" width="9" style="5"/>
    <col min="8705" max="8706" width="3.375" style="5" customWidth="1"/>
    <col min="8707" max="8707" width="5.125" style="5" customWidth="1"/>
    <col min="8708" max="8708" width="2.125" style="5" customWidth="1"/>
    <col min="8709" max="8709" width="5.875" style="5" customWidth="1"/>
    <col min="8710" max="8710" width="6.375" style="5" customWidth="1"/>
    <col min="8711" max="8711" width="6.75" style="5" customWidth="1"/>
    <col min="8712" max="8712" width="7.375" style="5" customWidth="1"/>
    <col min="8713" max="8713" width="7.25" style="5" customWidth="1"/>
    <col min="8714" max="8714" width="4" style="5" customWidth="1"/>
    <col min="8715" max="8726" width="9.375" style="5" customWidth="1"/>
    <col min="8727" max="8960" width="9" style="5"/>
    <col min="8961" max="8962" width="3.375" style="5" customWidth="1"/>
    <col min="8963" max="8963" width="5.125" style="5" customWidth="1"/>
    <col min="8964" max="8964" width="2.125" style="5" customWidth="1"/>
    <col min="8965" max="8965" width="5.875" style="5" customWidth="1"/>
    <col min="8966" max="8966" width="6.375" style="5" customWidth="1"/>
    <col min="8967" max="8967" width="6.75" style="5" customWidth="1"/>
    <col min="8968" max="8968" width="7.375" style="5" customWidth="1"/>
    <col min="8969" max="8969" width="7.25" style="5" customWidth="1"/>
    <col min="8970" max="8970" width="4" style="5" customWidth="1"/>
    <col min="8971" max="8982" width="9.375" style="5" customWidth="1"/>
    <col min="8983" max="9216" width="9" style="5"/>
    <col min="9217" max="9218" width="3.375" style="5" customWidth="1"/>
    <col min="9219" max="9219" width="5.125" style="5" customWidth="1"/>
    <col min="9220" max="9220" width="2.125" style="5" customWidth="1"/>
    <col min="9221" max="9221" width="5.875" style="5" customWidth="1"/>
    <col min="9222" max="9222" width="6.375" style="5" customWidth="1"/>
    <col min="9223" max="9223" width="6.75" style="5" customWidth="1"/>
    <col min="9224" max="9224" width="7.375" style="5" customWidth="1"/>
    <col min="9225" max="9225" width="7.25" style="5" customWidth="1"/>
    <col min="9226" max="9226" width="4" style="5" customWidth="1"/>
    <col min="9227" max="9238" width="9.375" style="5" customWidth="1"/>
    <col min="9239" max="9472" width="9" style="5"/>
    <col min="9473" max="9474" width="3.375" style="5" customWidth="1"/>
    <col min="9475" max="9475" width="5.125" style="5" customWidth="1"/>
    <col min="9476" max="9476" width="2.125" style="5" customWidth="1"/>
    <col min="9477" max="9477" width="5.875" style="5" customWidth="1"/>
    <col min="9478" max="9478" width="6.375" style="5" customWidth="1"/>
    <col min="9479" max="9479" width="6.75" style="5" customWidth="1"/>
    <col min="9480" max="9480" width="7.375" style="5" customWidth="1"/>
    <col min="9481" max="9481" width="7.25" style="5" customWidth="1"/>
    <col min="9482" max="9482" width="4" style="5" customWidth="1"/>
    <col min="9483" max="9494" width="9.375" style="5" customWidth="1"/>
    <col min="9495" max="9728" width="9" style="5"/>
    <col min="9729" max="9730" width="3.375" style="5" customWidth="1"/>
    <col min="9731" max="9731" width="5.125" style="5" customWidth="1"/>
    <col min="9732" max="9732" width="2.125" style="5" customWidth="1"/>
    <col min="9733" max="9733" width="5.875" style="5" customWidth="1"/>
    <col min="9734" max="9734" width="6.375" style="5" customWidth="1"/>
    <col min="9735" max="9735" width="6.75" style="5" customWidth="1"/>
    <col min="9736" max="9736" width="7.375" style="5" customWidth="1"/>
    <col min="9737" max="9737" width="7.25" style="5" customWidth="1"/>
    <col min="9738" max="9738" width="4" style="5" customWidth="1"/>
    <col min="9739" max="9750" width="9.375" style="5" customWidth="1"/>
    <col min="9751" max="9984" width="9" style="5"/>
    <col min="9985" max="9986" width="3.375" style="5" customWidth="1"/>
    <col min="9987" max="9987" width="5.125" style="5" customWidth="1"/>
    <col min="9988" max="9988" width="2.125" style="5" customWidth="1"/>
    <col min="9989" max="9989" width="5.875" style="5" customWidth="1"/>
    <col min="9990" max="9990" width="6.375" style="5" customWidth="1"/>
    <col min="9991" max="9991" width="6.75" style="5" customWidth="1"/>
    <col min="9992" max="9992" width="7.375" style="5" customWidth="1"/>
    <col min="9993" max="9993" width="7.25" style="5" customWidth="1"/>
    <col min="9994" max="9994" width="4" style="5" customWidth="1"/>
    <col min="9995" max="10006" width="9.375" style="5" customWidth="1"/>
    <col min="10007" max="10240" width="9" style="5"/>
    <col min="10241" max="10242" width="3.375" style="5" customWidth="1"/>
    <col min="10243" max="10243" width="5.125" style="5" customWidth="1"/>
    <col min="10244" max="10244" width="2.125" style="5" customWidth="1"/>
    <col min="10245" max="10245" width="5.875" style="5" customWidth="1"/>
    <col min="10246" max="10246" width="6.375" style="5" customWidth="1"/>
    <col min="10247" max="10247" width="6.75" style="5" customWidth="1"/>
    <col min="10248" max="10248" width="7.375" style="5" customWidth="1"/>
    <col min="10249" max="10249" width="7.25" style="5" customWidth="1"/>
    <col min="10250" max="10250" width="4" style="5" customWidth="1"/>
    <col min="10251" max="10262" width="9.375" style="5" customWidth="1"/>
    <col min="10263" max="10496" width="9" style="5"/>
    <col min="10497" max="10498" width="3.375" style="5" customWidth="1"/>
    <col min="10499" max="10499" width="5.125" style="5" customWidth="1"/>
    <col min="10500" max="10500" width="2.125" style="5" customWidth="1"/>
    <col min="10501" max="10501" width="5.875" style="5" customWidth="1"/>
    <col min="10502" max="10502" width="6.375" style="5" customWidth="1"/>
    <col min="10503" max="10503" width="6.75" style="5" customWidth="1"/>
    <col min="10504" max="10504" width="7.375" style="5" customWidth="1"/>
    <col min="10505" max="10505" width="7.25" style="5" customWidth="1"/>
    <col min="10506" max="10506" width="4" style="5" customWidth="1"/>
    <col min="10507" max="10518" width="9.375" style="5" customWidth="1"/>
    <col min="10519" max="10752" width="9" style="5"/>
    <col min="10753" max="10754" width="3.375" style="5" customWidth="1"/>
    <col min="10755" max="10755" width="5.125" style="5" customWidth="1"/>
    <col min="10756" max="10756" width="2.125" style="5" customWidth="1"/>
    <col min="10757" max="10757" width="5.875" style="5" customWidth="1"/>
    <col min="10758" max="10758" width="6.375" style="5" customWidth="1"/>
    <col min="10759" max="10759" width="6.75" style="5" customWidth="1"/>
    <col min="10760" max="10760" width="7.375" style="5" customWidth="1"/>
    <col min="10761" max="10761" width="7.25" style="5" customWidth="1"/>
    <col min="10762" max="10762" width="4" style="5" customWidth="1"/>
    <col min="10763" max="10774" width="9.375" style="5" customWidth="1"/>
    <col min="10775" max="11008" width="9" style="5"/>
    <col min="11009" max="11010" width="3.375" style="5" customWidth="1"/>
    <col min="11011" max="11011" width="5.125" style="5" customWidth="1"/>
    <col min="11012" max="11012" width="2.125" style="5" customWidth="1"/>
    <col min="11013" max="11013" width="5.875" style="5" customWidth="1"/>
    <col min="11014" max="11014" width="6.375" style="5" customWidth="1"/>
    <col min="11015" max="11015" width="6.75" style="5" customWidth="1"/>
    <col min="11016" max="11016" width="7.375" style="5" customWidth="1"/>
    <col min="11017" max="11017" width="7.25" style="5" customWidth="1"/>
    <col min="11018" max="11018" width="4" style="5" customWidth="1"/>
    <col min="11019" max="11030" width="9.375" style="5" customWidth="1"/>
    <col min="11031" max="11264" width="9" style="5"/>
    <col min="11265" max="11266" width="3.375" style="5" customWidth="1"/>
    <col min="11267" max="11267" width="5.125" style="5" customWidth="1"/>
    <col min="11268" max="11268" width="2.125" style="5" customWidth="1"/>
    <col min="11269" max="11269" width="5.875" style="5" customWidth="1"/>
    <col min="11270" max="11270" width="6.375" style="5" customWidth="1"/>
    <col min="11271" max="11271" width="6.75" style="5" customWidth="1"/>
    <col min="11272" max="11272" width="7.375" style="5" customWidth="1"/>
    <col min="11273" max="11273" width="7.25" style="5" customWidth="1"/>
    <col min="11274" max="11274" width="4" style="5" customWidth="1"/>
    <col min="11275" max="11286" width="9.375" style="5" customWidth="1"/>
    <col min="11287" max="11520" width="9" style="5"/>
    <col min="11521" max="11522" width="3.375" style="5" customWidth="1"/>
    <col min="11523" max="11523" width="5.125" style="5" customWidth="1"/>
    <col min="11524" max="11524" width="2.125" style="5" customWidth="1"/>
    <col min="11525" max="11525" width="5.875" style="5" customWidth="1"/>
    <col min="11526" max="11526" width="6.375" style="5" customWidth="1"/>
    <col min="11527" max="11527" width="6.75" style="5" customWidth="1"/>
    <col min="11528" max="11528" width="7.375" style="5" customWidth="1"/>
    <col min="11529" max="11529" width="7.25" style="5" customWidth="1"/>
    <col min="11530" max="11530" width="4" style="5" customWidth="1"/>
    <col min="11531" max="11542" width="9.375" style="5" customWidth="1"/>
    <col min="11543" max="11776" width="9" style="5"/>
    <col min="11777" max="11778" width="3.375" style="5" customWidth="1"/>
    <col min="11779" max="11779" width="5.125" style="5" customWidth="1"/>
    <col min="11780" max="11780" width="2.125" style="5" customWidth="1"/>
    <col min="11781" max="11781" width="5.875" style="5" customWidth="1"/>
    <col min="11782" max="11782" width="6.375" style="5" customWidth="1"/>
    <col min="11783" max="11783" width="6.75" style="5" customWidth="1"/>
    <col min="11784" max="11784" width="7.375" style="5" customWidth="1"/>
    <col min="11785" max="11785" width="7.25" style="5" customWidth="1"/>
    <col min="11786" max="11786" width="4" style="5" customWidth="1"/>
    <col min="11787" max="11798" width="9.375" style="5" customWidth="1"/>
    <col min="11799" max="12032" width="9" style="5"/>
    <col min="12033" max="12034" width="3.375" style="5" customWidth="1"/>
    <col min="12035" max="12035" width="5.125" style="5" customWidth="1"/>
    <col min="12036" max="12036" width="2.125" style="5" customWidth="1"/>
    <col min="12037" max="12037" width="5.875" style="5" customWidth="1"/>
    <col min="12038" max="12038" width="6.375" style="5" customWidth="1"/>
    <col min="12039" max="12039" width="6.75" style="5" customWidth="1"/>
    <col min="12040" max="12040" width="7.375" style="5" customWidth="1"/>
    <col min="12041" max="12041" width="7.25" style="5" customWidth="1"/>
    <col min="12042" max="12042" width="4" style="5" customWidth="1"/>
    <col min="12043" max="12054" width="9.375" style="5" customWidth="1"/>
    <col min="12055" max="12288" width="9" style="5"/>
    <col min="12289" max="12290" width="3.375" style="5" customWidth="1"/>
    <col min="12291" max="12291" width="5.125" style="5" customWidth="1"/>
    <col min="12292" max="12292" width="2.125" style="5" customWidth="1"/>
    <col min="12293" max="12293" width="5.875" style="5" customWidth="1"/>
    <col min="12294" max="12294" width="6.375" style="5" customWidth="1"/>
    <col min="12295" max="12295" width="6.75" style="5" customWidth="1"/>
    <col min="12296" max="12296" width="7.375" style="5" customWidth="1"/>
    <col min="12297" max="12297" width="7.25" style="5" customWidth="1"/>
    <col min="12298" max="12298" width="4" style="5" customWidth="1"/>
    <col min="12299" max="12310" width="9.375" style="5" customWidth="1"/>
    <col min="12311" max="12544" width="9" style="5"/>
    <col min="12545" max="12546" width="3.375" style="5" customWidth="1"/>
    <col min="12547" max="12547" width="5.125" style="5" customWidth="1"/>
    <col min="12548" max="12548" width="2.125" style="5" customWidth="1"/>
    <col min="12549" max="12549" width="5.875" style="5" customWidth="1"/>
    <col min="12550" max="12550" width="6.375" style="5" customWidth="1"/>
    <col min="12551" max="12551" width="6.75" style="5" customWidth="1"/>
    <col min="12552" max="12552" width="7.375" style="5" customWidth="1"/>
    <col min="12553" max="12553" width="7.25" style="5" customWidth="1"/>
    <col min="12554" max="12554" width="4" style="5" customWidth="1"/>
    <col min="12555" max="12566" width="9.375" style="5" customWidth="1"/>
    <col min="12567" max="12800" width="9" style="5"/>
    <col min="12801" max="12802" width="3.375" style="5" customWidth="1"/>
    <col min="12803" max="12803" width="5.125" style="5" customWidth="1"/>
    <col min="12804" max="12804" width="2.125" style="5" customWidth="1"/>
    <col min="12805" max="12805" width="5.875" style="5" customWidth="1"/>
    <col min="12806" max="12806" width="6.375" style="5" customWidth="1"/>
    <col min="12807" max="12807" width="6.75" style="5" customWidth="1"/>
    <col min="12808" max="12808" width="7.375" style="5" customWidth="1"/>
    <col min="12809" max="12809" width="7.25" style="5" customWidth="1"/>
    <col min="12810" max="12810" width="4" style="5" customWidth="1"/>
    <col min="12811" max="12822" width="9.375" style="5" customWidth="1"/>
    <col min="12823" max="13056" width="9" style="5"/>
    <col min="13057" max="13058" width="3.375" style="5" customWidth="1"/>
    <col min="13059" max="13059" width="5.125" style="5" customWidth="1"/>
    <col min="13060" max="13060" width="2.125" style="5" customWidth="1"/>
    <col min="13061" max="13061" width="5.875" style="5" customWidth="1"/>
    <col min="13062" max="13062" width="6.375" style="5" customWidth="1"/>
    <col min="13063" max="13063" width="6.75" style="5" customWidth="1"/>
    <col min="13064" max="13064" width="7.375" style="5" customWidth="1"/>
    <col min="13065" max="13065" width="7.25" style="5" customWidth="1"/>
    <col min="13066" max="13066" width="4" style="5" customWidth="1"/>
    <col min="13067" max="13078" width="9.375" style="5" customWidth="1"/>
    <col min="13079" max="13312" width="9" style="5"/>
    <col min="13313" max="13314" width="3.375" style="5" customWidth="1"/>
    <col min="13315" max="13315" width="5.125" style="5" customWidth="1"/>
    <col min="13316" max="13316" width="2.125" style="5" customWidth="1"/>
    <col min="13317" max="13317" width="5.875" style="5" customWidth="1"/>
    <col min="13318" max="13318" width="6.375" style="5" customWidth="1"/>
    <col min="13319" max="13319" width="6.75" style="5" customWidth="1"/>
    <col min="13320" max="13320" width="7.375" style="5" customWidth="1"/>
    <col min="13321" max="13321" width="7.25" style="5" customWidth="1"/>
    <col min="13322" max="13322" width="4" style="5" customWidth="1"/>
    <col min="13323" max="13334" width="9.375" style="5" customWidth="1"/>
    <col min="13335" max="13568" width="9" style="5"/>
    <col min="13569" max="13570" width="3.375" style="5" customWidth="1"/>
    <col min="13571" max="13571" width="5.125" style="5" customWidth="1"/>
    <col min="13572" max="13572" width="2.125" style="5" customWidth="1"/>
    <col min="13573" max="13573" width="5.875" style="5" customWidth="1"/>
    <col min="13574" max="13574" width="6.375" style="5" customWidth="1"/>
    <col min="13575" max="13575" width="6.75" style="5" customWidth="1"/>
    <col min="13576" max="13576" width="7.375" style="5" customWidth="1"/>
    <col min="13577" max="13577" width="7.25" style="5" customWidth="1"/>
    <col min="13578" max="13578" width="4" style="5" customWidth="1"/>
    <col min="13579" max="13590" width="9.375" style="5" customWidth="1"/>
    <col min="13591" max="13824" width="9" style="5"/>
    <col min="13825" max="13826" width="3.375" style="5" customWidth="1"/>
    <col min="13827" max="13827" width="5.125" style="5" customWidth="1"/>
    <col min="13828" max="13828" width="2.125" style="5" customWidth="1"/>
    <col min="13829" max="13829" width="5.875" style="5" customWidth="1"/>
    <col min="13830" max="13830" width="6.375" style="5" customWidth="1"/>
    <col min="13831" max="13831" width="6.75" style="5" customWidth="1"/>
    <col min="13832" max="13832" width="7.375" style="5" customWidth="1"/>
    <col min="13833" max="13833" width="7.25" style="5" customWidth="1"/>
    <col min="13834" max="13834" width="4" style="5" customWidth="1"/>
    <col min="13835" max="13846" width="9.375" style="5" customWidth="1"/>
    <col min="13847" max="14080" width="9" style="5"/>
    <col min="14081" max="14082" width="3.375" style="5" customWidth="1"/>
    <col min="14083" max="14083" width="5.125" style="5" customWidth="1"/>
    <col min="14084" max="14084" width="2.125" style="5" customWidth="1"/>
    <col min="14085" max="14085" width="5.875" style="5" customWidth="1"/>
    <col min="14086" max="14086" width="6.375" style="5" customWidth="1"/>
    <col min="14087" max="14087" width="6.75" style="5" customWidth="1"/>
    <col min="14088" max="14088" width="7.375" style="5" customWidth="1"/>
    <col min="14089" max="14089" width="7.25" style="5" customWidth="1"/>
    <col min="14090" max="14090" width="4" style="5" customWidth="1"/>
    <col min="14091" max="14102" width="9.375" style="5" customWidth="1"/>
    <col min="14103" max="14336" width="9" style="5"/>
    <col min="14337" max="14338" width="3.375" style="5" customWidth="1"/>
    <col min="14339" max="14339" width="5.125" style="5" customWidth="1"/>
    <col min="14340" max="14340" width="2.125" style="5" customWidth="1"/>
    <col min="14341" max="14341" width="5.875" style="5" customWidth="1"/>
    <col min="14342" max="14342" width="6.375" style="5" customWidth="1"/>
    <col min="14343" max="14343" width="6.75" style="5" customWidth="1"/>
    <col min="14344" max="14344" width="7.375" style="5" customWidth="1"/>
    <col min="14345" max="14345" width="7.25" style="5" customWidth="1"/>
    <col min="14346" max="14346" width="4" style="5" customWidth="1"/>
    <col min="14347" max="14358" width="9.375" style="5" customWidth="1"/>
    <col min="14359" max="14592" width="9" style="5"/>
    <col min="14593" max="14594" width="3.375" style="5" customWidth="1"/>
    <col min="14595" max="14595" width="5.125" style="5" customWidth="1"/>
    <col min="14596" max="14596" width="2.125" style="5" customWidth="1"/>
    <col min="14597" max="14597" width="5.875" style="5" customWidth="1"/>
    <col min="14598" max="14598" width="6.375" style="5" customWidth="1"/>
    <col min="14599" max="14599" width="6.75" style="5" customWidth="1"/>
    <col min="14600" max="14600" width="7.375" style="5" customWidth="1"/>
    <col min="14601" max="14601" width="7.25" style="5" customWidth="1"/>
    <col min="14602" max="14602" width="4" style="5" customWidth="1"/>
    <col min="14603" max="14614" width="9.375" style="5" customWidth="1"/>
    <col min="14615" max="14848" width="9" style="5"/>
    <col min="14849" max="14850" width="3.375" style="5" customWidth="1"/>
    <col min="14851" max="14851" width="5.125" style="5" customWidth="1"/>
    <col min="14852" max="14852" width="2.125" style="5" customWidth="1"/>
    <col min="14853" max="14853" width="5.875" style="5" customWidth="1"/>
    <col min="14854" max="14854" width="6.375" style="5" customWidth="1"/>
    <col min="14855" max="14855" width="6.75" style="5" customWidth="1"/>
    <col min="14856" max="14856" width="7.375" style="5" customWidth="1"/>
    <col min="14857" max="14857" width="7.25" style="5" customWidth="1"/>
    <col min="14858" max="14858" width="4" style="5" customWidth="1"/>
    <col min="14859" max="14870" width="9.375" style="5" customWidth="1"/>
    <col min="14871" max="15104" width="9" style="5"/>
    <col min="15105" max="15106" width="3.375" style="5" customWidth="1"/>
    <col min="15107" max="15107" width="5.125" style="5" customWidth="1"/>
    <col min="15108" max="15108" width="2.125" style="5" customWidth="1"/>
    <col min="15109" max="15109" width="5.875" style="5" customWidth="1"/>
    <col min="15110" max="15110" width="6.375" style="5" customWidth="1"/>
    <col min="15111" max="15111" width="6.75" style="5" customWidth="1"/>
    <col min="15112" max="15112" width="7.375" style="5" customWidth="1"/>
    <col min="15113" max="15113" width="7.25" style="5" customWidth="1"/>
    <col min="15114" max="15114" width="4" style="5" customWidth="1"/>
    <col min="15115" max="15126" width="9.375" style="5" customWidth="1"/>
    <col min="15127" max="15360" width="9" style="5"/>
    <col min="15361" max="15362" width="3.375" style="5" customWidth="1"/>
    <col min="15363" max="15363" width="5.125" style="5" customWidth="1"/>
    <col min="15364" max="15364" width="2.125" style="5" customWidth="1"/>
    <col min="15365" max="15365" width="5.875" style="5" customWidth="1"/>
    <col min="15366" max="15366" width="6.375" style="5" customWidth="1"/>
    <col min="15367" max="15367" width="6.75" style="5" customWidth="1"/>
    <col min="15368" max="15368" width="7.375" style="5" customWidth="1"/>
    <col min="15369" max="15369" width="7.25" style="5" customWidth="1"/>
    <col min="15370" max="15370" width="4" style="5" customWidth="1"/>
    <col min="15371" max="15382" width="9.375" style="5" customWidth="1"/>
    <col min="15383" max="15616" width="9" style="5"/>
    <col min="15617" max="15618" width="3.375" style="5" customWidth="1"/>
    <col min="15619" max="15619" width="5.125" style="5" customWidth="1"/>
    <col min="15620" max="15620" width="2.125" style="5" customWidth="1"/>
    <col min="15621" max="15621" width="5.875" style="5" customWidth="1"/>
    <col min="15622" max="15622" width="6.375" style="5" customWidth="1"/>
    <col min="15623" max="15623" width="6.75" style="5" customWidth="1"/>
    <col min="15624" max="15624" width="7.375" style="5" customWidth="1"/>
    <col min="15625" max="15625" width="7.25" style="5" customWidth="1"/>
    <col min="15626" max="15626" width="4" style="5" customWidth="1"/>
    <col min="15627" max="15638" width="9.375" style="5" customWidth="1"/>
    <col min="15639" max="15872" width="9" style="5"/>
    <col min="15873" max="15874" width="3.375" style="5" customWidth="1"/>
    <col min="15875" max="15875" width="5.125" style="5" customWidth="1"/>
    <col min="15876" max="15876" width="2.125" style="5" customWidth="1"/>
    <col min="15877" max="15877" width="5.875" style="5" customWidth="1"/>
    <col min="15878" max="15878" width="6.375" style="5" customWidth="1"/>
    <col min="15879" max="15879" width="6.75" style="5" customWidth="1"/>
    <col min="15880" max="15880" width="7.375" style="5" customWidth="1"/>
    <col min="15881" max="15881" width="7.25" style="5" customWidth="1"/>
    <col min="15882" max="15882" width="4" style="5" customWidth="1"/>
    <col min="15883" max="15894" width="9.375" style="5" customWidth="1"/>
    <col min="15895" max="16128" width="9" style="5"/>
    <col min="16129" max="16130" width="3.375" style="5" customWidth="1"/>
    <col min="16131" max="16131" width="5.125" style="5" customWidth="1"/>
    <col min="16132" max="16132" width="2.125" style="5" customWidth="1"/>
    <col min="16133" max="16133" width="5.875" style="5" customWidth="1"/>
    <col min="16134" max="16134" width="6.375" style="5" customWidth="1"/>
    <col min="16135" max="16135" width="6.75" style="5" customWidth="1"/>
    <col min="16136" max="16136" width="7.375" style="5" customWidth="1"/>
    <col min="16137" max="16137" width="7.25" style="5" customWidth="1"/>
    <col min="16138" max="16138" width="4" style="5" customWidth="1"/>
    <col min="16139" max="16150" width="9.375" style="5" customWidth="1"/>
    <col min="16151" max="16384" width="9" style="5"/>
  </cols>
  <sheetData>
    <row r="1" spans="1:22" x14ac:dyDescent="0.15">
      <c r="K1" s="5">
        <v>26</v>
      </c>
      <c r="L1" s="5">
        <v>27</v>
      </c>
      <c r="M1" s="5">
        <v>28</v>
      </c>
      <c r="V1" s="6" t="s">
        <v>39</v>
      </c>
    </row>
    <row r="2" spans="1:22" s="12" customFormat="1" x14ac:dyDescent="0.15">
      <c r="A2" s="41"/>
      <c r="B2" s="42"/>
      <c r="C2" s="8"/>
      <c r="D2" s="8"/>
      <c r="E2" s="8"/>
      <c r="F2" s="8"/>
      <c r="G2" s="8"/>
      <c r="H2" s="8"/>
      <c r="I2" s="9" t="s">
        <v>3</v>
      </c>
      <c r="J2" s="10"/>
      <c r="K2" s="11" t="s">
        <v>4</v>
      </c>
      <c r="L2" s="11" t="s">
        <v>5</v>
      </c>
      <c r="M2" s="374" t="s">
        <v>6</v>
      </c>
      <c r="N2" s="374" t="s">
        <v>203</v>
      </c>
      <c r="O2" s="374" t="s">
        <v>204</v>
      </c>
      <c r="P2" s="374" t="s">
        <v>205</v>
      </c>
      <c r="Q2" s="374" t="s">
        <v>206</v>
      </c>
      <c r="R2" s="374" t="s">
        <v>207</v>
      </c>
      <c r="S2" s="374" t="s">
        <v>208</v>
      </c>
      <c r="T2" s="374" t="s">
        <v>209</v>
      </c>
      <c r="U2" s="374" t="s">
        <v>210</v>
      </c>
      <c r="V2" s="374" t="s">
        <v>211</v>
      </c>
    </row>
    <row r="3" spans="1:22" s="12" customFormat="1" ht="30" customHeight="1" x14ac:dyDescent="0.15">
      <c r="A3" s="43"/>
      <c r="B3" s="44"/>
      <c r="C3" s="14" t="s">
        <v>40</v>
      </c>
      <c r="D3" s="14"/>
      <c r="E3" s="14" t="s">
        <v>41</v>
      </c>
      <c r="F3" s="14"/>
      <c r="G3" s="14"/>
      <c r="H3" s="14"/>
      <c r="I3" s="14"/>
      <c r="J3" s="15"/>
      <c r="K3" s="16" t="s">
        <v>7</v>
      </c>
      <c r="L3" s="16" t="s">
        <v>8</v>
      </c>
      <c r="M3" s="385"/>
      <c r="N3" s="375"/>
      <c r="O3" s="375"/>
      <c r="P3" s="375"/>
      <c r="Q3" s="375"/>
      <c r="R3" s="375"/>
      <c r="S3" s="375"/>
      <c r="T3" s="375"/>
      <c r="U3" s="375"/>
      <c r="V3" s="375"/>
    </row>
    <row r="4" spans="1:22" s="12" customFormat="1" ht="15.75" customHeight="1" x14ac:dyDescent="0.15">
      <c r="A4" s="376" t="s">
        <v>42</v>
      </c>
      <c r="B4" s="379" t="s">
        <v>9</v>
      </c>
      <c r="C4" s="45">
        <v>1</v>
      </c>
      <c r="D4" s="380" t="s">
        <v>43</v>
      </c>
      <c r="E4" s="381"/>
      <c r="F4" s="381"/>
      <c r="G4" s="381"/>
      <c r="H4" s="381"/>
      <c r="I4" s="381"/>
      <c r="J4" s="18" t="s">
        <v>44</v>
      </c>
      <c r="K4" s="46">
        <f>K5+K9</f>
        <v>43818</v>
      </c>
      <c r="L4" s="46">
        <f t="shared" ref="L4:V4" si="0">L5+L9</f>
        <v>43779</v>
      </c>
      <c r="M4" s="46">
        <f t="shared" si="0"/>
        <v>44109</v>
      </c>
      <c r="N4" s="46">
        <f t="shared" si="0"/>
        <v>43037.440000000002</v>
      </c>
      <c r="O4" s="46">
        <f t="shared" si="0"/>
        <v>48056.675600000002</v>
      </c>
      <c r="P4" s="46">
        <f t="shared" si="0"/>
        <v>47080.268843999998</v>
      </c>
      <c r="Q4" s="46">
        <f t="shared" si="0"/>
        <v>46152.176155559995</v>
      </c>
      <c r="R4" s="46">
        <f t="shared" si="0"/>
        <v>45209.354394004396</v>
      </c>
      <c r="S4" s="46">
        <f t="shared" si="0"/>
        <v>44252.760850064355</v>
      </c>
      <c r="T4" s="46">
        <f t="shared" si="0"/>
        <v>43328.353241563709</v>
      </c>
      <c r="U4" s="46">
        <f t="shared" si="0"/>
        <v>42582.089709148073</v>
      </c>
      <c r="V4" s="46">
        <f t="shared" si="0"/>
        <v>42016.928812056591</v>
      </c>
    </row>
    <row r="5" spans="1:22" s="19" customFormat="1" ht="15.75" customHeight="1" x14ac:dyDescent="0.15">
      <c r="A5" s="377"/>
      <c r="B5" s="379"/>
      <c r="C5" s="47" t="s">
        <v>45</v>
      </c>
      <c r="D5" s="48"/>
      <c r="E5" s="382" t="s">
        <v>10</v>
      </c>
      <c r="F5" s="382"/>
      <c r="G5" s="382"/>
      <c r="H5" s="382"/>
      <c r="I5" s="383"/>
      <c r="J5" s="18" t="s">
        <v>27</v>
      </c>
      <c r="K5" s="46">
        <f>K6+K7+K8</f>
        <v>38379</v>
      </c>
      <c r="L5" s="46">
        <f t="shared" ref="L5:V5" si="1">L6+L7+L8</f>
        <v>37675</v>
      </c>
      <c r="M5" s="46">
        <f t="shared" si="1"/>
        <v>37956</v>
      </c>
      <c r="N5" s="46">
        <f t="shared" si="1"/>
        <v>37576.44</v>
      </c>
      <c r="O5" s="46">
        <f t="shared" si="1"/>
        <v>43140.675600000002</v>
      </c>
      <c r="P5" s="46">
        <f t="shared" si="1"/>
        <v>42709.268843999998</v>
      </c>
      <c r="Q5" s="46">
        <f t="shared" si="1"/>
        <v>42282.176155559995</v>
      </c>
      <c r="R5" s="46">
        <f t="shared" si="1"/>
        <v>41859.354394004396</v>
      </c>
      <c r="S5" s="46">
        <f t="shared" si="1"/>
        <v>41440.760850064355</v>
      </c>
      <c r="T5" s="46">
        <f t="shared" si="1"/>
        <v>41026.353241563709</v>
      </c>
      <c r="U5" s="46">
        <f t="shared" si="1"/>
        <v>40616.089709148073</v>
      </c>
      <c r="V5" s="46">
        <f t="shared" si="1"/>
        <v>40209.928812056591</v>
      </c>
    </row>
    <row r="6" spans="1:22" s="19" customFormat="1" ht="15.75" customHeight="1" x14ac:dyDescent="0.15">
      <c r="A6" s="377"/>
      <c r="B6" s="379"/>
      <c r="C6" s="49"/>
      <c r="D6" s="20"/>
      <c r="E6" s="50" t="s">
        <v>46</v>
      </c>
      <c r="F6" s="382" t="s">
        <v>11</v>
      </c>
      <c r="G6" s="382"/>
      <c r="H6" s="382"/>
      <c r="I6" s="382"/>
      <c r="J6" s="384"/>
      <c r="K6" s="51">
        <v>38109</v>
      </c>
      <c r="L6" s="51">
        <v>37135</v>
      </c>
      <c r="M6" s="51">
        <v>37956</v>
      </c>
      <c r="N6" s="51">
        <f>M6*0.99</f>
        <v>37576.44</v>
      </c>
      <c r="O6" s="51">
        <f>(N6+6000)*0.99</f>
        <v>43140.675600000002</v>
      </c>
      <c r="P6" s="51">
        <f t="shared" ref="P6:V6" si="2">O6*0.99</f>
        <v>42709.268843999998</v>
      </c>
      <c r="Q6" s="51">
        <f t="shared" si="2"/>
        <v>42282.176155559995</v>
      </c>
      <c r="R6" s="51">
        <f t="shared" si="2"/>
        <v>41859.354394004396</v>
      </c>
      <c r="S6" s="51">
        <f t="shared" si="2"/>
        <v>41440.760850064355</v>
      </c>
      <c r="T6" s="51">
        <f t="shared" si="2"/>
        <v>41026.353241563709</v>
      </c>
      <c r="U6" s="51">
        <f t="shared" si="2"/>
        <v>40616.089709148073</v>
      </c>
      <c r="V6" s="51">
        <f t="shared" si="2"/>
        <v>40209.928812056591</v>
      </c>
    </row>
    <row r="7" spans="1:22" s="19" customFormat="1" ht="15.75" customHeight="1" x14ac:dyDescent="0.15">
      <c r="A7" s="377"/>
      <c r="B7" s="379"/>
      <c r="C7" s="49"/>
      <c r="D7" s="20"/>
      <c r="E7" s="50" t="s">
        <v>47</v>
      </c>
      <c r="F7" s="382" t="s">
        <v>12</v>
      </c>
      <c r="G7" s="382"/>
      <c r="H7" s="382"/>
      <c r="I7" s="383"/>
      <c r="J7" s="18" t="s">
        <v>28</v>
      </c>
      <c r="K7" s="51">
        <v>0</v>
      </c>
      <c r="L7" s="51">
        <v>0</v>
      </c>
      <c r="M7" s="51"/>
      <c r="N7" s="51"/>
      <c r="O7" s="51"/>
      <c r="P7" s="51"/>
      <c r="Q7" s="51"/>
      <c r="R7" s="51"/>
      <c r="S7" s="51"/>
      <c r="T7" s="51"/>
      <c r="U7" s="51"/>
      <c r="V7" s="51"/>
    </row>
    <row r="8" spans="1:22" s="19" customFormat="1" ht="15.75" customHeight="1" x14ac:dyDescent="0.15">
      <c r="A8" s="377"/>
      <c r="B8" s="379"/>
      <c r="C8" s="49"/>
      <c r="D8" s="20"/>
      <c r="E8" s="50" t="s">
        <v>48</v>
      </c>
      <c r="F8" s="382" t="s">
        <v>13</v>
      </c>
      <c r="G8" s="382"/>
      <c r="H8" s="382"/>
      <c r="I8" s="382"/>
      <c r="J8" s="384"/>
      <c r="K8" s="51">
        <v>270</v>
      </c>
      <c r="L8" s="51">
        <v>540</v>
      </c>
      <c r="M8" s="51">
        <v>0</v>
      </c>
      <c r="N8" s="51"/>
      <c r="O8" s="51"/>
      <c r="P8" s="51"/>
      <c r="Q8" s="51"/>
      <c r="R8" s="51"/>
      <c r="S8" s="51"/>
      <c r="T8" s="51"/>
      <c r="U8" s="51"/>
      <c r="V8" s="51"/>
    </row>
    <row r="9" spans="1:22" s="19" customFormat="1" ht="15.75" customHeight="1" x14ac:dyDescent="0.15">
      <c r="A9" s="377"/>
      <c r="B9" s="379"/>
      <c r="C9" s="47" t="s">
        <v>49</v>
      </c>
      <c r="D9" s="48"/>
      <c r="E9" s="382" t="s">
        <v>14</v>
      </c>
      <c r="F9" s="382"/>
      <c r="G9" s="382"/>
      <c r="H9" s="382"/>
      <c r="I9" s="382"/>
      <c r="J9" s="384"/>
      <c r="K9" s="46">
        <f>K10+K11</f>
        <v>5439</v>
      </c>
      <c r="L9" s="46">
        <f t="shared" ref="L9:V9" si="3">L10+L11</f>
        <v>6104</v>
      </c>
      <c r="M9" s="46">
        <f t="shared" si="3"/>
        <v>6153</v>
      </c>
      <c r="N9" s="46">
        <f t="shared" si="3"/>
        <v>5461</v>
      </c>
      <c r="O9" s="46">
        <f t="shared" si="3"/>
        <v>4916</v>
      </c>
      <c r="P9" s="46">
        <f t="shared" si="3"/>
        <v>4371</v>
      </c>
      <c r="Q9" s="46">
        <f t="shared" si="3"/>
        <v>3870</v>
      </c>
      <c r="R9" s="46">
        <f t="shared" si="3"/>
        <v>3350</v>
      </c>
      <c r="S9" s="46">
        <f t="shared" si="3"/>
        <v>2812</v>
      </c>
      <c r="T9" s="46">
        <f t="shared" si="3"/>
        <v>2302</v>
      </c>
      <c r="U9" s="46">
        <f t="shared" si="3"/>
        <v>1966</v>
      </c>
      <c r="V9" s="46">
        <f t="shared" si="3"/>
        <v>1807</v>
      </c>
    </row>
    <row r="10" spans="1:22" s="19" customFormat="1" ht="15.75" customHeight="1" x14ac:dyDescent="0.15">
      <c r="A10" s="377"/>
      <c r="B10" s="379"/>
      <c r="C10" s="52"/>
      <c r="D10" s="21"/>
      <c r="E10" s="53" t="s">
        <v>46</v>
      </c>
      <c r="F10" s="386" t="s">
        <v>50</v>
      </c>
      <c r="G10" s="386"/>
      <c r="H10" s="386"/>
      <c r="I10" s="386"/>
      <c r="J10" s="390"/>
      <c r="K10" s="51">
        <v>5439</v>
      </c>
      <c r="L10" s="51">
        <v>6104</v>
      </c>
      <c r="M10" s="51">
        <v>6153</v>
      </c>
      <c r="N10" s="51">
        <f>ROUNDDOWN(N18/2,0)+1500</f>
        <v>5461</v>
      </c>
      <c r="O10" s="51">
        <f t="shared" ref="O10:V10" si="4">ROUNDDOWN(O18/2,0)+1500</f>
        <v>4916</v>
      </c>
      <c r="P10" s="51">
        <f t="shared" si="4"/>
        <v>4371</v>
      </c>
      <c r="Q10" s="51">
        <f t="shared" si="4"/>
        <v>3870</v>
      </c>
      <c r="R10" s="51">
        <f t="shared" si="4"/>
        <v>3350</v>
      </c>
      <c r="S10" s="51">
        <f t="shared" si="4"/>
        <v>2812</v>
      </c>
      <c r="T10" s="51">
        <f t="shared" si="4"/>
        <v>2302</v>
      </c>
      <c r="U10" s="51">
        <f t="shared" si="4"/>
        <v>1966</v>
      </c>
      <c r="V10" s="51">
        <f t="shared" si="4"/>
        <v>1807</v>
      </c>
    </row>
    <row r="11" spans="1:22" s="19" customFormat="1" ht="15.75" customHeight="1" x14ac:dyDescent="0.15">
      <c r="A11" s="377"/>
      <c r="B11" s="379"/>
      <c r="C11" s="54"/>
      <c r="D11" s="26"/>
      <c r="E11" s="50" t="s">
        <v>47</v>
      </c>
      <c r="F11" s="382" t="s">
        <v>13</v>
      </c>
      <c r="G11" s="382"/>
      <c r="H11" s="382"/>
      <c r="I11" s="382"/>
      <c r="J11" s="384"/>
      <c r="K11" s="51"/>
      <c r="L11" s="51"/>
      <c r="M11" s="51"/>
      <c r="N11" s="51"/>
      <c r="O11" s="51"/>
      <c r="P11" s="51"/>
      <c r="Q11" s="51"/>
      <c r="R11" s="51"/>
      <c r="S11" s="51"/>
      <c r="T11" s="51"/>
      <c r="U11" s="51"/>
      <c r="V11" s="51"/>
    </row>
    <row r="12" spans="1:22" s="19" customFormat="1" ht="15.75" customHeight="1" x14ac:dyDescent="0.15">
      <c r="A12" s="377"/>
      <c r="B12" s="379" t="s">
        <v>15</v>
      </c>
      <c r="C12" s="55" t="s">
        <v>51</v>
      </c>
      <c r="D12" s="382" t="s">
        <v>52</v>
      </c>
      <c r="E12" s="382"/>
      <c r="F12" s="382"/>
      <c r="G12" s="382"/>
      <c r="H12" s="382"/>
      <c r="I12" s="382"/>
      <c r="J12" s="18" t="s">
        <v>53</v>
      </c>
      <c r="K12" s="46">
        <f>K13+K17</f>
        <v>24372</v>
      </c>
      <c r="L12" s="46">
        <f t="shared" ref="L12:V12" si="5">L13+L17</f>
        <v>28776</v>
      </c>
      <c r="M12" s="46">
        <f t="shared" si="5"/>
        <v>24728</v>
      </c>
      <c r="N12" s="46">
        <f t="shared" si="5"/>
        <v>31149.45</v>
      </c>
      <c r="O12" s="46">
        <f t="shared" si="5"/>
        <v>21524.992249999999</v>
      </c>
      <c r="P12" s="46">
        <f t="shared" si="5"/>
        <v>20452.627211250001</v>
      </c>
      <c r="Q12" s="46">
        <f t="shared" si="5"/>
        <v>19469.355347306249</v>
      </c>
      <c r="R12" s="46">
        <f t="shared" si="5"/>
        <v>18449.177124042777</v>
      </c>
      <c r="S12" s="46">
        <f t="shared" si="5"/>
        <v>17391.093009662993</v>
      </c>
      <c r="T12" s="46">
        <f t="shared" si="5"/>
        <v>16390.103474711308</v>
      </c>
      <c r="U12" s="46">
        <f t="shared" si="5"/>
        <v>15738.208992084863</v>
      </c>
      <c r="V12" s="46">
        <f t="shared" si="5"/>
        <v>15438.410037045287</v>
      </c>
    </row>
    <row r="13" spans="1:22" s="19" customFormat="1" ht="15.75" customHeight="1" x14ac:dyDescent="0.15">
      <c r="A13" s="377"/>
      <c r="B13" s="379"/>
      <c r="C13" s="47" t="s">
        <v>54</v>
      </c>
      <c r="D13" s="48"/>
      <c r="E13" s="382" t="s">
        <v>16</v>
      </c>
      <c r="F13" s="382"/>
      <c r="G13" s="382"/>
      <c r="H13" s="382"/>
      <c r="I13" s="382"/>
      <c r="J13" s="384"/>
      <c r="K13" s="46">
        <f>K14+K16</f>
        <v>13150</v>
      </c>
      <c r="L13" s="46">
        <f t="shared" ref="L13:V13" si="6">L14+L16</f>
        <v>14514</v>
      </c>
      <c r="M13" s="46">
        <f t="shared" si="6"/>
        <v>12959</v>
      </c>
      <c r="N13" s="46">
        <f t="shared" si="6"/>
        <v>19897.45</v>
      </c>
      <c r="O13" s="46">
        <f t="shared" si="6"/>
        <v>11691.992249999999</v>
      </c>
      <c r="P13" s="46">
        <f t="shared" si="6"/>
        <v>11710.627211249999</v>
      </c>
      <c r="Q13" s="46">
        <f t="shared" si="6"/>
        <v>11729.355347306249</v>
      </c>
      <c r="R13" s="46">
        <f t="shared" si="6"/>
        <v>11748.177124042779</v>
      </c>
      <c r="S13" s="46">
        <f t="shared" si="6"/>
        <v>11767.093009662993</v>
      </c>
      <c r="T13" s="46">
        <f t="shared" si="6"/>
        <v>11786.103474711308</v>
      </c>
      <c r="U13" s="46">
        <f t="shared" si="6"/>
        <v>11805.208992084863</v>
      </c>
      <c r="V13" s="46">
        <f t="shared" si="6"/>
        <v>11824.410037045287</v>
      </c>
    </row>
    <row r="14" spans="1:22" s="19" customFormat="1" ht="15.75" customHeight="1" x14ac:dyDescent="0.15">
      <c r="A14" s="377"/>
      <c r="B14" s="379"/>
      <c r="C14" s="52"/>
      <c r="D14" s="21"/>
      <c r="E14" s="53" t="s">
        <v>55</v>
      </c>
      <c r="F14" s="386" t="s">
        <v>17</v>
      </c>
      <c r="G14" s="382"/>
      <c r="H14" s="382"/>
      <c r="I14" s="382"/>
      <c r="J14" s="384"/>
      <c r="K14" s="51">
        <v>6688</v>
      </c>
      <c r="L14" s="51">
        <v>6802</v>
      </c>
      <c r="M14" s="51">
        <v>3690</v>
      </c>
      <c r="N14" s="51">
        <f>M14*1.005</f>
        <v>3708.45</v>
      </c>
      <c r="O14" s="51">
        <f t="shared" ref="O14:V14" si="7">N14*1.005</f>
        <v>3726.9922499999993</v>
      </c>
      <c r="P14" s="51">
        <f t="shared" si="7"/>
        <v>3745.6272112499987</v>
      </c>
      <c r="Q14" s="51">
        <f t="shared" si="7"/>
        <v>3764.3553473062484</v>
      </c>
      <c r="R14" s="51">
        <f t="shared" si="7"/>
        <v>3783.1771240427793</v>
      </c>
      <c r="S14" s="51">
        <f t="shared" si="7"/>
        <v>3802.0930096629927</v>
      </c>
      <c r="T14" s="51">
        <f t="shared" si="7"/>
        <v>3821.1034747113072</v>
      </c>
      <c r="U14" s="51">
        <f t="shared" si="7"/>
        <v>3840.2089920848634</v>
      </c>
      <c r="V14" s="51">
        <f t="shared" si="7"/>
        <v>3859.4100370452875</v>
      </c>
    </row>
    <row r="15" spans="1:22" s="19" customFormat="1" ht="15.75" customHeight="1" x14ac:dyDescent="0.15">
      <c r="A15" s="377"/>
      <c r="B15" s="379"/>
      <c r="C15" s="56"/>
      <c r="D15" s="57"/>
      <c r="E15" s="58"/>
      <c r="F15" s="59"/>
      <c r="G15" s="387" t="s">
        <v>56</v>
      </c>
      <c r="H15" s="383"/>
      <c r="I15" s="383"/>
      <c r="J15" s="388"/>
      <c r="K15" s="51"/>
      <c r="L15" s="51"/>
      <c r="M15" s="51"/>
      <c r="N15" s="51"/>
      <c r="O15" s="51"/>
      <c r="P15" s="51"/>
      <c r="Q15" s="51"/>
      <c r="R15" s="51"/>
      <c r="S15" s="51"/>
      <c r="T15" s="51"/>
      <c r="U15" s="51"/>
      <c r="V15" s="51"/>
    </row>
    <row r="16" spans="1:22" s="19" customFormat="1" ht="15.75" customHeight="1" x14ac:dyDescent="0.15">
      <c r="A16" s="377"/>
      <c r="B16" s="379"/>
      <c r="C16" s="54"/>
      <c r="D16" s="26"/>
      <c r="E16" s="50" t="s">
        <v>57</v>
      </c>
      <c r="F16" s="382" t="s">
        <v>13</v>
      </c>
      <c r="G16" s="382"/>
      <c r="H16" s="383"/>
      <c r="I16" s="383"/>
      <c r="J16" s="388"/>
      <c r="K16" s="51">
        <v>6462</v>
      </c>
      <c r="L16" s="51">
        <v>7712</v>
      </c>
      <c r="M16" s="51">
        <v>9269</v>
      </c>
      <c r="N16" s="51">
        <v>16189</v>
      </c>
      <c r="O16" s="51">
        <v>7965</v>
      </c>
      <c r="P16" s="51">
        <v>7965</v>
      </c>
      <c r="Q16" s="51">
        <v>7965</v>
      </c>
      <c r="R16" s="51">
        <v>7965</v>
      </c>
      <c r="S16" s="51">
        <v>7965</v>
      </c>
      <c r="T16" s="51">
        <v>7965</v>
      </c>
      <c r="U16" s="51">
        <v>7965</v>
      </c>
      <c r="V16" s="51">
        <v>7965</v>
      </c>
    </row>
    <row r="17" spans="1:22" s="19" customFormat="1" ht="15.75" customHeight="1" x14ac:dyDescent="0.15">
      <c r="A17" s="377"/>
      <c r="B17" s="379"/>
      <c r="C17" s="47" t="s">
        <v>58</v>
      </c>
      <c r="D17" s="48"/>
      <c r="E17" s="382" t="s">
        <v>18</v>
      </c>
      <c r="F17" s="382"/>
      <c r="G17" s="382"/>
      <c r="H17" s="382"/>
      <c r="I17" s="382"/>
      <c r="J17" s="384"/>
      <c r="K17" s="46">
        <f>K18+K20</f>
        <v>11222</v>
      </c>
      <c r="L17" s="46">
        <f t="shared" ref="L17:V17" si="8">L18+L20</f>
        <v>14262</v>
      </c>
      <c r="M17" s="46">
        <f t="shared" si="8"/>
        <v>11769</v>
      </c>
      <c r="N17" s="46">
        <f t="shared" si="8"/>
        <v>11252</v>
      </c>
      <c r="O17" s="46">
        <f t="shared" si="8"/>
        <v>9833</v>
      </c>
      <c r="P17" s="46">
        <f t="shared" si="8"/>
        <v>8742</v>
      </c>
      <c r="Q17" s="46">
        <f t="shared" si="8"/>
        <v>7740</v>
      </c>
      <c r="R17" s="46">
        <f t="shared" si="8"/>
        <v>6701</v>
      </c>
      <c r="S17" s="46">
        <f t="shared" si="8"/>
        <v>5624</v>
      </c>
      <c r="T17" s="46">
        <f t="shared" si="8"/>
        <v>4604</v>
      </c>
      <c r="U17" s="46">
        <f t="shared" si="8"/>
        <v>3933</v>
      </c>
      <c r="V17" s="46">
        <f t="shared" si="8"/>
        <v>3614</v>
      </c>
    </row>
    <row r="18" spans="1:22" s="19" customFormat="1" ht="15.75" customHeight="1" x14ac:dyDescent="0.15">
      <c r="A18" s="377"/>
      <c r="B18" s="379"/>
      <c r="C18" s="52"/>
      <c r="D18" s="21"/>
      <c r="E18" s="53" t="s">
        <v>55</v>
      </c>
      <c r="F18" s="386" t="s">
        <v>19</v>
      </c>
      <c r="G18" s="382"/>
      <c r="H18" s="382"/>
      <c r="I18" s="382"/>
      <c r="J18" s="384"/>
      <c r="K18" s="51">
        <v>10878</v>
      </c>
      <c r="L18" s="51">
        <v>10003</v>
      </c>
      <c r="M18" s="51">
        <v>8986</v>
      </c>
      <c r="N18" s="51">
        <v>7923</v>
      </c>
      <c r="O18" s="51">
        <v>6833</v>
      </c>
      <c r="P18" s="51">
        <v>5742</v>
      </c>
      <c r="Q18" s="51">
        <v>4740</v>
      </c>
      <c r="R18" s="51">
        <v>3701</v>
      </c>
      <c r="S18" s="51">
        <v>2624</v>
      </c>
      <c r="T18" s="51">
        <v>1604</v>
      </c>
      <c r="U18" s="51">
        <v>933</v>
      </c>
      <c r="V18" s="51">
        <v>614</v>
      </c>
    </row>
    <row r="19" spans="1:22" s="19" customFormat="1" ht="15.75" customHeight="1" x14ac:dyDescent="0.15">
      <c r="A19" s="377"/>
      <c r="B19" s="379"/>
      <c r="C19" s="60"/>
      <c r="D19" s="23"/>
      <c r="E19" s="61"/>
      <c r="F19" s="24"/>
      <c r="G19" s="387" t="s">
        <v>59</v>
      </c>
      <c r="H19" s="381"/>
      <c r="I19" s="381"/>
      <c r="J19" s="389"/>
      <c r="K19" s="51"/>
      <c r="L19" s="51"/>
      <c r="M19" s="51"/>
      <c r="N19" s="51"/>
      <c r="O19" s="51"/>
      <c r="P19" s="51"/>
      <c r="Q19" s="51"/>
      <c r="R19" s="51"/>
      <c r="S19" s="51"/>
      <c r="T19" s="51"/>
      <c r="U19" s="51"/>
      <c r="V19" s="51"/>
    </row>
    <row r="20" spans="1:22" s="19" customFormat="1" ht="15.75" customHeight="1" x14ac:dyDescent="0.15">
      <c r="A20" s="377"/>
      <c r="B20" s="379"/>
      <c r="C20" s="54"/>
      <c r="D20" s="26"/>
      <c r="E20" s="50" t="s">
        <v>57</v>
      </c>
      <c r="F20" s="382" t="s">
        <v>13</v>
      </c>
      <c r="G20" s="382"/>
      <c r="H20" s="383"/>
      <c r="I20" s="383"/>
      <c r="J20" s="388"/>
      <c r="K20" s="51">
        <v>344</v>
      </c>
      <c r="L20" s="51">
        <v>4259</v>
      </c>
      <c r="M20" s="51">
        <v>2783</v>
      </c>
      <c r="N20" s="51">
        <v>3329</v>
      </c>
      <c r="O20" s="51">
        <v>3000</v>
      </c>
      <c r="P20" s="51">
        <v>3000</v>
      </c>
      <c r="Q20" s="51">
        <v>3000</v>
      </c>
      <c r="R20" s="51">
        <v>3000</v>
      </c>
      <c r="S20" s="51">
        <v>3000</v>
      </c>
      <c r="T20" s="51">
        <v>3000</v>
      </c>
      <c r="U20" s="51">
        <v>3000</v>
      </c>
      <c r="V20" s="51">
        <v>3000</v>
      </c>
    </row>
    <row r="21" spans="1:22" s="19" customFormat="1" ht="15.75" customHeight="1" x14ac:dyDescent="0.15">
      <c r="A21" s="378"/>
      <c r="B21" s="62"/>
      <c r="C21" s="63" t="s">
        <v>60</v>
      </c>
      <c r="D21" s="25"/>
      <c r="E21" s="382" t="s">
        <v>61</v>
      </c>
      <c r="F21" s="382"/>
      <c r="G21" s="17"/>
      <c r="H21" s="382" t="s">
        <v>62</v>
      </c>
      <c r="I21" s="382"/>
      <c r="J21" s="18" t="s">
        <v>63</v>
      </c>
      <c r="K21" s="46">
        <f>K4-K12</f>
        <v>19446</v>
      </c>
      <c r="L21" s="46">
        <f t="shared" ref="L21:V21" si="9">L4-L12</f>
        <v>15003</v>
      </c>
      <c r="M21" s="46">
        <f t="shared" si="9"/>
        <v>19381</v>
      </c>
      <c r="N21" s="46">
        <f t="shared" si="9"/>
        <v>11887.990000000002</v>
      </c>
      <c r="O21" s="46">
        <f t="shared" si="9"/>
        <v>26531.683350000003</v>
      </c>
      <c r="P21" s="46">
        <f t="shared" si="9"/>
        <v>26627.641632749997</v>
      </c>
      <c r="Q21" s="46">
        <f t="shared" si="9"/>
        <v>26682.820808253746</v>
      </c>
      <c r="R21" s="46">
        <f t="shared" si="9"/>
        <v>26760.177269961619</v>
      </c>
      <c r="S21" s="46">
        <f t="shared" si="9"/>
        <v>26861.667840401362</v>
      </c>
      <c r="T21" s="46">
        <f t="shared" si="9"/>
        <v>26938.249766852401</v>
      </c>
      <c r="U21" s="46">
        <f t="shared" si="9"/>
        <v>26843.88071706321</v>
      </c>
      <c r="V21" s="46">
        <f t="shared" si="9"/>
        <v>26578.518775011304</v>
      </c>
    </row>
    <row r="22" spans="1:22" s="19" customFormat="1" ht="15.75" customHeight="1" x14ac:dyDescent="0.15">
      <c r="A22" s="376" t="s">
        <v>64</v>
      </c>
      <c r="B22" s="379" t="s">
        <v>22</v>
      </c>
      <c r="C22" s="45">
        <v>1</v>
      </c>
      <c r="D22" s="64"/>
      <c r="E22" s="382" t="s">
        <v>22</v>
      </c>
      <c r="F22" s="383"/>
      <c r="G22" s="383"/>
      <c r="H22" s="383"/>
      <c r="I22" s="383"/>
      <c r="J22" s="27" t="s">
        <v>65</v>
      </c>
      <c r="K22" s="65">
        <f>SUM(K23,K25:K30)</f>
        <v>6891</v>
      </c>
      <c r="L22" s="65">
        <f t="shared" ref="L22:V22" si="10">SUM(L23,L25:L30)</f>
        <v>15162</v>
      </c>
      <c r="M22" s="65">
        <f t="shared" si="10"/>
        <v>16588</v>
      </c>
      <c r="N22" s="65">
        <f t="shared" si="10"/>
        <v>38427</v>
      </c>
      <c r="O22" s="65">
        <f t="shared" si="10"/>
        <v>62559</v>
      </c>
      <c r="P22" s="65">
        <f t="shared" si="10"/>
        <v>57422</v>
      </c>
      <c r="Q22" s="65">
        <f t="shared" si="10"/>
        <v>58364</v>
      </c>
      <c r="R22" s="65">
        <f t="shared" si="10"/>
        <v>59326</v>
      </c>
      <c r="S22" s="65">
        <f t="shared" si="10"/>
        <v>21662</v>
      </c>
      <c r="T22" s="65">
        <f t="shared" si="10"/>
        <v>47805</v>
      </c>
      <c r="U22" s="65">
        <f t="shared" si="10"/>
        <v>41349</v>
      </c>
      <c r="V22" s="65">
        <f t="shared" si="10"/>
        <v>42156</v>
      </c>
    </row>
    <row r="23" spans="1:22" s="19" customFormat="1" ht="15.75" customHeight="1" x14ac:dyDescent="0.15">
      <c r="A23" s="391"/>
      <c r="B23" s="379"/>
      <c r="C23" s="66" t="s">
        <v>54</v>
      </c>
      <c r="D23" s="67"/>
      <c r="E23" s="382" t="s">
        <v>66</v>
      </c>
      <c r="F23" s="383"/>
      <c r="G23" s="383"/>
      <c r="H23" s="383"/>
      <c r="I23" s="383"/>
      <c r="J23" s="388"/>
      <c r="K23" s="68"/>
      <c r="L23" s="68"/>
      <c r="M23" s="68"/>
      <c r="N23" s="68">
        <v>6000</v>
      </c>
      <c r="O23" s="68">
        <v>21900</v>
      </c>
      <c r="P23" s="68">
        <v>23000</v>
      </c>
      <c r="Q23" s="68">
        <v>23000</v>
      </c>
      <c r="R23" s="68">
        <v>23000</v>
      </c>
      <c r="S23" s="68">
        <v>6000</v>
      </c>
      <c r="T23" s="68">
        <v>21900</v>
      </c>
      <c r="U23" s="68">
        <v>23000</v>
      </c>
      <c r="V23" s="68">
        <v>23000</v>
      </c>
    </row>
    <row r="24" spans="1:22" s="19" customFormat="1" ht="15.75" customHeight="1" x14ac:dyDescent="0.15">
      <c r="A24" s="391"/>
      <c r="B24" s="379"/>
      <c r="C24" s="69"/>
      <c r="D24" s="70"/>
      <c r="E24" s="387" t="s">
        <v>23</v>
      </c>
      <c r="F24" s="382"/>
      <c r="G24" s="382"/>
      <c r="H24" s="382"/>
      <c r="I24" s="382"/>
      <c r="J24" s="384"/>
      <c r="K24" s="68"/>
      <c r="L24" s="68"/>
      <c r="M24" s="68"/>
      <c r="N24" s="68"/>
      <c r="O24" s="68"/>
      <c r="P24" s="68"/>
      <c r="Q24" s="68"/>
      <c r="R24" s="68"/>
      <c r="S24" s="68"/>
      <c r="T24" s="68"/>
      <c r="U24" s="68"/>
      <c r="V24" s="68"/>
    </row>
    <row r="25" spans="1:22" s="19" customFormat="1" ht="15.75" customHeight="1" x14ac:dyDescent="0.15">
      <c r="A25" s="391"/>
      <c r="B25" s="379"/>
      <c r="C25" s="66" t="s">
        <v>58</v>
      </c>
      <c r="D25" s="67"/>
      <c r="E25" s="382" t="s">
        <v>67</v>
      </c>
      <c r="F25" s="383"/>
      <c r="G25" s="383"/>
      <c r="H25" s="383"/>
      <c r="I25" s="383"/>
      <c r="J25" s="388"/>
      <c r="K25" s="68">
        <v>6891</v>
      </c>
      <c r="L25" s="68">
        <v>15162</v>
      </c>
      <c r="M25" s="68">
        <v>16588</v>
      </c>
      <c r="N25" s="68">
        <v>29025</v>
      </c>
      <c r="O25" s="190">
        <v>29708</v>
      </c>
      <c r="P25" s="190">
        <v>22928</v>
      </c>
      <c r="Q25" s="190">
        <v>23870</v>
      </c>
      <c r="R25" s="190">
        <v>24831</v>
      </c>
      <c r="S25" s="190">
        <v>12289</v>
      </c>
      <c r="T25" s="190">
        <v>14952</v>
      </c>
      <c r="U25" s="190">
        <v>6854</v>
      </c>
      <c r="V25" s="190">
        <v>7661</v>
      </c>
    </row>
    <row r="26" spans="1:22" s="19" customFormat="1" ht="15.75" customHeight="1" x14ac:dyDescent="0.15">
      <c r="A26" s="391"/>
      <c r="B26" s="379"/>
      <c r="C26" s="66" t="s">
        <v>1</v>
      </c>
      <c r="D26" s="67"/>
      <c r="E26" s="382" t="s">
        <v>68</v>
      </c>
      <c r="F26" s="383"/>
      <c r="G26" s="383"/>
      <c r="H26" s="383"/>
      <c r="I26" s="383"/>
      <c r="J26" s="388"/>
      <c r="K26" s="68"/>
      <c r="L26" s="68"/>
      <c r="M26" s="68"/>
      <c r="N26" s="68"/>
      <c r="O26" s="68"/>
      <c r="P26" s="68"/>
      <c r="Q26" s="68"/>
      <c r="R26" s="68"/>
      <c r="S26" s="68"/>
      <c r="T26" s="68"/>
      <c r="U26" s="68"/>
      <c r="V26" s="68"/>
    </row>
    <row r="27" spans="1:22" s="19" customFormat="1" ht="15.75" customHeight="1" x14ac:dyDescent="0.15">
      <c r="A27" s="391"/>
      <c r="B27" s="379"/>
      <c r="C27" s="66" t="s">
        <v>2</v>
      </c>
      <c r="D27" s="67"/>
      <c r="E27" s="382" t="s">
        <v>25</v>
      </c>
      <c r="F27" s="383"/>
      <c r="G27" s="383"/>
      <c r="H27" s="383"/>
      <c r="I27" s="383"/>
      <c r="J27" s="388"/>
      <c r="K27" s="68"/>
      <c r="L27" s="68"/>
      <c r="M27" s="68"/>
      <c r="N27" s="68"/>
      <c r="O27" s="68"/>
      <c r="P27" s="68"/>
      <c r="Q27" s="68"/>
      <c r="R27" s="68"/>
      <c r="S27" s="68"/>
      <c r="T27" s="68"/>
      <c r="U27" s="68"/>
      <c r="V27" s="68"/>
    </row>
    <row r="28" spans="1:22" s="19" customFormat="1" ht="15.75" customHeight="1" x14ac:dyDescent="0.15">
      <c r="A28" s="391"/>
      <c r="B28" s="379"/>
      <c r="C28" s="66" t="s">
        <v>69</v>
      </c>
      <c r="D28" s="67"/>
      <c r="E28" s="382" t="s">
        <v>24</v>
      </c>
      <c r="F28" s="383"/>
      <c r="G28" s="383"/>
      <c r="H28" s="383"/>
      <c r="I28" s="383"/>
      <c r="J28" s="388"/>
      <c r="K28" s="68"/>
      <c r="L28" s="68"/>
      <c r="M28" s="68"/>
      <c r="N28" s="68">
        <v>3402</v>
      </c>
      <c r="O28" s="68">
        <v>10951</v>
      </c>
      <c r="P28" s="68">
        <v>11494</v>
      </c>
      <c r="Q28" s="68">
        <v>11494</v>
      </c>
      <c r="R28" s="68">
        <v>11495</v>
      </c>
      <c r="S28" s="68">
        <v>3373</v>
      </c>
      <c r="T28" s="68">
        <v>10953</v>
      </c>
      <c r="U28" s="68">
        <v>11495</v>
      </c>
      <c r="V28" s="68">
        <v>11495</v>
      </c>
    </row>
    <row r="29" spans="1:22" s="19" customFormat="1" ht="15.75" customHeight="1" x14ac:dyDescent="0.15">
      <c r="A29" s="391"/>
      <c r="B29" s="379"/>
      <c r="C29" s="66" t="s">
        <v>70</v>
      </c>
      <c r="D29" s="67"/>
      <c r="E29" s="382" t="s">
        <v>26</v>
      </c>
      <c r="F29" s="383"/>
      <c r="G29" s="383"/>
      <c r="H29" s="383"/>
      <c r="I29" s="383"/>
      <c r="J29" s="388"/>
      <c r="K29" s="68"/>
      <c r="L29" s="68"/>
      <c r="M29" s="68"/>
      <c r="N29" s="68"/>
      <c r="O29" s="68"/>
      <c r="P29" s="68"/>
      <c r="Q29" s="68"/>
      <c r="R29" s="68"/>
      <c r="S29" s="68"/>
      <c r="T29" s="68"/>
      <c r="U29" s="68"/>
      <c r="V29" s="68"/>
    </row>
    <row r="30" spans="1:22" s="19" customFormat="1" ht="15.75" customHeight="1" x14ac:dyDescent="0.15">
      <c r="A30" s="391"/>
      <c r="B30" s="379"/>
      <c r="C30" s="66" t="s">
        <v>71</v>
      </c>
      <c r="D30" s="67"/>
      <c r="E30" s="382" t="s">
        <v>13</v>
      </c>
      <c r="F30" s="383"/>
      <c r="G30" s="383"/>
      <c r="H30" s="383"/>
      <c r="I30" s="383"/>
      <c r="J30" s="388"/>
      <c r="K30" s="68"/>
      <c r="L30" s="68"/>
      <c r="M30" s="68"/>
      <c r="N30" s="68"/>
      <c r="O30" s="68"/>
      <c r="P30" s="68"/>
      <c r="Q30" s="68"/>
      <c r="R30" s="68"/>
      <c r="S30" s="68"/>
      <c r="T30" s="68"/>
      <c r="U30" s="68"/>
      <c r="V30" s="68"/>
    </row>
    <row r="31" spans="1:22" s="19" customFormat="1" ht="15.75" customHeight="1" x14ac:dyDescent="0.15">
      <c r="A31" s="391"/>
      <c r="B31" s="379" t="s">
        <v>29</v>
      </c>
      <c r="C31" s="55" t="s">
        <v>72</v>
      </c>
      <c r="D31" s="64"/>
      <c r="E31" s="382" t="s">
        <v>29</v>
      </c>
      <c r="F31" s="383"/>
      <c r="G31" s="383"/>
      <c r="H31" s="383"/>
      <c r="I31" s="383"/>
      <c r="J31" s="27" t="s">
        <v>73</v>
      </c>
      <c r="K31" s="71">
        <f>K32+K34+K35+K36+K37</f>
        <v>26424</v>
      </c>
      <c r="L31" s="71">
        <f t="shared" ref="L31:V31" si="11">L32+L34+L35+L36+L37</f>
        <v>30224</v>
      </c>
      <c r="M31" s="71">
        <f t="shared" si="11"/>
        <v>35979</v>
      </c>
      <c r="N31" s="71">
        <f>N32+N34+N35+N36+N37</f>
        <v>50315</v>
      </c>
      <c r="O31" s="71">
        <f t="shared" si="11"/>
        <v>89091</v>
      </c>
      <c r="P31" s="71">
        <f t="shared" si="11"/>
        <v>84049</v>
      </c>
      <c r="Q31" s="71">
        <f t="shared" si="11"/>
        <v>85047</v>
      </c>
      <c r="R31" s="71">
        <f t="shared" si="11"/>
        <v>86086</v>
      </c>
      <c r="S31" s="71">
        <f t="shared" si="11"/>
        <v>48524</v>
      </c>
      <c r="T31" s="71">
        <f t="shared" si="11"/>
        <v>74743</v>
      </c>
      <c r="U31" s="71">
        <f t="shared" si="11"/>
        <v>68193</v>
      </c>
      <c r="V31" s="71">
        <f t="shared" si="11"/>
        <v>68735</v>
      </c>
    </row>
    <row r="32" spans="1:22" s="19" customFormat="1" ht="15.75" customHeight="1" x14ac:dyDescent="0.15">
      <c r="A32" s="391"/>
      <c r="B32" s="379"/>
      <c r="C32" s="66" t="s">
        <v>54</v>
      </c>
      <c r="D32" s="67"/>
      <c r="E32" s="386" t="s">
        <v>30</v>
      </c>
      <c r="F32" s="393"/>
      <c r="G32" s="383"/>
      <c r="H32" s="383"/>
      <c r="I32" s="383"/>
      <c r="J32" s="388"/>
      <c r="K32" s="68"/>
      <c r="L32" s="68"/>
      <c r="M32" s="68"/>
      <c r="N32" s="68">
        <v>10206</v>
      </c>
      <c r="O32" s="68">
        <v>46057</v>
      </c>
      <c r="P32" s="68">
        <v>46470</v>
      </c>
      <c r="Q32" s="68">
        <v>46467</v>
      </c>
      <c r="R32" s="68">
        <v>46466</v>
      </c>
      <c r="S32" s="68">
        <v>10206</v>
      </c>
      <c r="T32" s="68">
        <v>46057</v>
      </c>
      <c r="U32" s="68">
        <v>46470</v>
      </c>
      <c r="V32" s="68">
        <v>46467</v>
      </c>
    </row>
    <row r="33" spans="1:22" s="19" customFormat="1" ht="15.75" customHeight="1" x14ac:dyDescent="0.15">
      <c r="A33" s="391"/>
      <c r="B33" s="379"/>
      <c r="C33" s="69"/>
      <c r="D33" s="72"/>
      <c r="E33" s="23"/>
      <c r="F33" s="24"/>
      <c r="G33" s="387" t="s">
        <v>31</v>
      </c>
      <c r="H33" s="381"/>
      <c r="I33" s="381"/>
      <c r="J33" s="389"/>
      <c r="K33" s="68"/>
      <c r="L33" s="68"/>
      <c r="M33" s="68"/>
      <c r="N33" s="68"/>
      <c r="O33" s="68"/>
      <c r="P33" s="68"/>
      <c r="Q33" s="68"/>
      <c r="R33" s="68"/>
      <c r="S33" s="68"/>
      <c r="T33" s="68"/>
      <c r="U33" s="68"/>
      <c r="V33" s="68"/>
    </row>
    <row r="34" spans="1:22" s="19" customFormat="1" ht="15.75" customHeight="1" x14ac:dyDescent="0.15">
      <c r="A34" s="391"/>
      <c r="B34" s="379"/>
      <c r="C34" s="66" t="s">
        <v>58</v>
      </c>
      <c r="D34" s="67"/>
      <c r="E34" s="382" t="s">
        <v>74</v>
      </c>
      <c r="F34" s="383"/>
      <c r="G34" s="383"/>
      <c r="H34" s="383"/>
      <c r="I34" s="383"/>
      <c r="J34" s="27" t="s">
        <v>75</v>
      </c>
      <c r="K34" s="68">
        <v>26424</v>
      </c>
      <c r="L34" s="68">
        <v>30224</v>
      </c>
      <c r="M34" s="68">
        <v>35979</v>
      </c>
      <c r="N34" s="68">
        <v>40109</v>
      </c>
      <c r="O34" s="68">
        <v>43034</v>
      </c>
      <c r="P34" s="68">
        <v>37579</v>
      </c>
      <c r="Q34" s="68">
        <v>38580</v>
      </c>
      <c r="R34" s="68">
        <v>39620</v>
      </c>
      <c r="S34" s="68">
        <f>37718+600</f>
        <v>38318</v>
      </c>
      <c r="T34" s="68">
        <f>26196+2490</f>
        <v>28686</v>
      </c>
      <c r="U34" s="68">
        <f>15933+5790</f>
        <v>21723</v>
      </c>
      <c r="V34" s="68">
        <f>14178+8090</f>
        <v>22268</v>
      </c>
    </row>
    <row r="35" spans="1:22" s="19" customFormat="1" ht="15.75" customHeight="1" x14ac:dyDescent="0.15">
      <c r="A35" s="391"/>
      <c r="B35" s="379"/>
      <c r="C35" s="66" t="s">
        <v>1</v>
      </c>
      <c r="D35" s="67"/>
      <c r="E35" s="382" t="s">
        <v>76</v>
      </c>
      <c r="F35" s="383"/>
      <c r="G35" s="383"/>
      <c r="H35" s="383"/>
      <c r="I35" s="383"/>
      <c r="J35" s="388"/>
      <c r="K35" s="68"/>
      <c r="L35" s="68"/>
      <c r="M35" s="68"/>
      <c r="N35" s="68"/>
      <c r="O35" s="68"/>
      <c r="P35" s="68"/>
      <c r="Q35" s="68"/>
      <c r="R35" s="68"/>
      <c r="S35" s="68"/>
      <c r="T35" s="68"/>
      <c r="U35" s="68"/>
      <c r="V35" s="68"/>
    </row>
    <row r="36" spans="1:22" s="19" customFormat="1" ht="15.75" customHeight="1" x14ac:dyDescent="0.15">
      <c r="A36" s="391"/>
      <c r="B36" s="379"/>
      <c r="C36" s="66" t="s">
        <v>2</v>
      </c>
      <c r="D36" s="67"/>
      <c r="E36" s="382" t="s">
        <v>77</v>
      </c>
      <c r="F36" s="383"/>
      <c r="G36" s="383"/>
      <c r="H36" s="383"/>
      <c r="I36" s="383"/>
      <c r="J36" s="388"/>
      <c r="K36" s="68"/>
      <c r="L36" s="68"/>
      <c r="M36" s="68"/>
      <c r="N36" s="68"/>
      <c r="O36" s="68"/>
      <c r="P36" s="68"/>
      <c r="Q36" s="68"/>
      <c r="R36" s="68"/>
      <c r="S36" s="68"/>
      <c r="T36" s="68"/>
      <c r="U36" s="68"/>
      <c r="V36" s="68"/>
    </row>
    <row r="37" spans="1:22" s="19" customFormat="1" ht="15.75" customHeight="1" x14ac:dyDescent="0.15">
      <c r="A37" s="391"/>
      <c r="B37" s="379"/>
      <c r="C37" s="66" t="s">
        <v>69</v>
      </c>
      <c r="D37" s="67"/>
      <c r="E37" s="382" t="s">
        <v>13</v>
      </c>
      <c r="F37" s="383"/>
      <c r="G37" s="383"/>
      <c r="H37" s="383"/>
      <c r="I37" s="383"/>
      <c r="J37" s="388"/>
      <c r="K37" s="68"/>
      <c r="L37" s="68"/>
      <c r="M37" s="68"/>
      <c r="N37" s="68"/>
      <c r="O37" s="68"/>
      <c r="P37" s="68"/>
      <c r="Q37" s="68"/>
      <c r="R37" s="68"/>
      <c r="S37" s="68"/>
      <c r="T37" s="68"/>
      <c r="U37" s="68"/>
      <c r="V37" s="68"/>
    </row>
    <row r="38" spans="1:22" s="19" customFormat="1" ht="15.75" customHeight="1" x14ac:dyDescent="0.15">
      <c r="A38" s="392"/>
      <c r="B38" s="73"/>
      <c r="C38" s="63" t="s">
        <v>60</v>
      </c>
      <c r="D38" s="25"/>
      <c r="E38" s="382" t="s">
        <v>61</v>
      </c>
      <c r="F38" s="382"/>
      <c r="G38" s="17"/>
      <c r="H38" s="382" t="s">
        <v>78</v>
      </c>
      <c r="I38" s="382"/>
      <c r="J38" s="18" t="s">
        <v>79</v>
      </c>
      <c r="K38" s="46">
        <f>K22-K31</f>
        <v>-19533</v>
      </c>
      <c r="L38" s="46">
        <f t="shared" ref="L38:V38" si="12">L22-L31</f>
        <v>-15062</v>
      </c>
      <c r="M38" s="46">
        <f t="shared" si="12"/>
        <v>-19391</v>
      </c>
      <c r="N38" s="46">
        <f>N22-N31</f>
        <v>-11888</v>
      </c>
      <c r="O38" s="46">
        <f t="shared" si="12"/>
        <v>-26532</v>
      </c>
      <c r="P38" s="46">
        <f t="shared" si="12"/>
        <v>-26627</v>
      </c>
      <c r="Q38" s="46">
        <f t="shared" si="12"/>
        <v>-26683</v>
      </c>
      <c r="R38" s="46">
        <f t="shared" si="12"/>
        <v>-26760</v>
      </c>
      <c r="S38" s="46">
        <f t="shared" si="12"/>
        <v>-26862</v>
      </c>
      <c r="T38" s="46">
        <f t="shared" si="12"/>
        <v>-26938</v>
      </c>
      <c r="U38" s="46">
        <f t="shared" si="12"/>
        <v>-26844</v>
      </c>
      <c r="V38" s="46">
        <f t="shared" si="12"/>
        <v>-26579</v>
      </c>
    </row>
    <row r="39" spans="1:22" s="19" customFormat="1" ht="15.75" customHeight="1" x14ac:dyDescent="0.15">
      <c r="A39" s="74"/>
      <c r="B39" s="75"/>
      <c r="C39" s="382" t="s">
        <v>80</v>
      </c>
      <c r="D39" s="382"/>
      <c r="E39" s="382"/>
      <c r="F39" s="382"/>
      <c r="G39" s="17"/>
      <c r="H39" s="382" t="s">
        <v>81</v>
      </c>
      <c r="I39" s="382"/>
      <c r="J39" s="18" t="s">
        <v>82</v>
      </c>
      <c r="K39" s="71">
        <f>K21+K38</f>
        <v>-87</v>
      </c>
      <c r="L39" s="71">
        <f t="shared" ref="L39:V39" si="13">L21+L38</f>
        <v>-59</v>
      </c>
      <c r="M39" s="71">
        <f t="shared" si="13"/>
        <v>-10</v>
      </c>
      <c r="N39" s="71">
        <f>N21+N38</f>
        <v>-9.9999999983992893E-3</v>
      </c>
      <c r="O39" s="71">
        <f t="shared" si="13"/>
        <v>-0.31664999999702559</v>
      </c>
      <c r="P39" s="71">
        <f t="shared" si="13"/>
        <v>0.64163274999737041</v>
      </c>
      <c r="Q39" s="71">
        <f t="shared" si="13"/>
        <v>-0.17919174625421874</v>
      </c>
      <c r="R39" s="71">
        <f t="shared" si="13"/>
        <v>0.17726996161945863</v>
      </c>
      <c r="S39" s="71">
        <f t="shared" si="13"/>
        <v>-0.33215959863809985</v>
      </c>
      <c r="T39" s="71">
        <f t="shared" si="13"/>
        <v>0.24976685240108054</v>
      </c>
      <c r="U39" s="71">
        <f t="shared" si="13"/>
        <v>-0.11928293679011404</v>
      </c>
      <c r="V39" s="71">
        <f t="shared" si="13"/>
        <v>-0.48122498869634001</v>
      </c>
    </row>
    <row r="40" spans="1:22" s="19" customFormat="1" ht="15.75" customHeight="1" x14ac:dyDescent="0.15">
      <c r="A40" s="74"/>
      <c r="B40" s="75"/>
      <c r="C40" s="382" t="s">
        <v>83</v>
      </c>
      <c r="D40" s="382"/>
      <c r="E40" s="382"/>
      <c r="F40" s="382"/>
      <c r="G40" s="17"/>
      <c r="H40" s="17"/>
      <c r="I40" s="17"/>
      <c r="J40" s="18" t="s">
        <v>84</v>
      </c>
      <c r="K40" s="68"/>
      <c r="L40" s="68"/>
      <c r="M40" s="68"/>
      <c r="N40" s="68"/>
      <c r="O40" s="68"/>
      <c r="P40" s="68"/>
      <c r="Q40" s="68"/>
      <c r="R40" s="68"/>
      <c r="S40" s="68"/>
      <c r="T40" s="68"/>
      <c r="U40" s="68"/>
      <c r="V40" s="68"/>
    </row>
    <row r="41" spans="1:22" s="19" customFormat="1" ht="15.75" customHeight="1" x14ac:dyDescent="0.15">
      <c r="A41" s="74"/>
      <c r="B41" s="75"/>
      <c r="C41" s="382" t="s">
        <v>85</v>
      </c>
      <c r="D41" s="382"/>
      <c r="E41" s="382"/>
      <c r="F41" s="382"/>
      <c r="G41" s="17"/>
      <c r="H41" s="17"/>
      <c r="I41" s="17"/>
      <c r="J41" s="18" t="s">
        <v>86</v>
      </c>
      <c r="K41" s="68">
        <v>655</v>
      </c>
      <c r="L41" s="68">
        <v>569</v>
      </c>
      <c r="M41" s="68">
        <v>510</v>
      </c>
      <c r="N41" s="68">
        <f>M45</f>
        <v>500</v>
      </c>
      <c r="O41" s="190">
        <f t="shared" ref="O41:V41" si="14">N45</f>
        <v>499.9900000000016</v>
      </c>
      <c r="P41" s="190">
        <f t="shared" si="14"/>
        <v>499.67335000000458</v>
      </c>
      <c r="Q41" s="190">
        <f t="shared" si="14"/>
        <v>500.31498275000195</v>
      </c>
      <c r="R41" s="190">
        <f t="shared" si="14"/>
        <v>500.13579100374773</v>
      </c>
      <c r="S41" s="190">
        <f t="shared" si="14"/>
        <v>500.31306096536719</v>
      </c>
      <c r="T41" s="190">
        <f t="shared" si="14"/>
        <v>499.98090136672909</v>
      </c>
      <c r="U41" s="190">
        <f t="shared" si="14"/>
        <v>500.23066821913017</v>
      </c>
      <c r="V41" s="190">
        <f t="shared" si="14"/>
        <v>500.11138528234005</v>
      </c>
    </row>
    <row r="42" spans="1:22" s="19" customFormat="1" ht="15.75" customHeight="1" x14ac:dyDescent="0.15">
      <c r="A42" s="74"/>
      <c r="B42" s="75"/>
      <c r="C42" s="382" t="s">
        <v>87</v>
      </c>
      <c r="D42" s="382"/>
      <c r="E42" s="382"/>
      <c r="F42" s="382"/>
      <c r="G42" s="17"/>
      <c r="H42" s="17"/>
      <c r="I42" s="17"/>
      <c r="J42" s="18" t="s">
        <v>88</v>
      </c>
      <c r="K42" s="51"/>
      <c r="L42" s="51"/>
      <c r="M42" s="51"/>
      <c r="N42" s="51"/>
      <c r="O42" s="51"/>
      <c r="P42" s="51"/>
      <c r="Q42" s="51"/>
      <c r="R42" s="51"/>
      <c r="S42" s="51"/>
      <c r="T42" s="51"/>
      <c r="U42" s="51"/>
      <c r="V42" s="51"/>
    </row>
    <row r="43" spans="1:22" s="22" customFormat="1" ht="15.75" customHeight="1" x14ac:dyDescent="0.15">
      <c r="A43" s="74"/>
      <c r="B43" s="75"/>
      <c r="C43" s="382" t="s">
        <v>89</v>
      </c>
      <c r="D43" s="383"/>
      <c r="E43" s="383"/>
      <c r="F43" s="383"/>
      <c r="G43" s="76"/>
      <c r="H43" s="382" t="s">
        <v>90</v>
      </c>
      <c r="I43" s="382"/>
      <c r="J43" s="18" t="s">
        <v>91</v>
      </c>
      <c r="K43" s="46">
        <f>K39-K40+K41-K42</f>
        <v>568</v>
      </c>
      <c r="L43" s="46">
        <f t="shared" ref="L43:V43" si="15">L39-L40+L41-L42</f>
        <v>510</v>
      </c>
      <c r="M43" s="46">
        <f t="shared" si="15"/>
        <v>500</v>
      </c>
      <c r="N43" s="46">
        <f>N39-N40+N41-N42</f>
        <v>499.9900000000016</v>
      </c>
      <c r="O43" s="46">
        <f t="shared" si="15"/>
        <v>499.67335000000458</v>
      </c>
      <c r="P43" s="46">
        <f t="shared" si="15"/>
        <v>500.31498275000195</v>
      </c>
      <c r="Q43" s="46">
        <f t="shared" si="15"/>
        <v>500.13579100374773</v>
      </c>
      <c r="R43" s="46">
        <f t="shared" si="15"/>
        <v>500.31306096536719</v>
      </c>
      <c r="S43" s="46">
        <f t="shared" si="15"/>
        <v>499.98090136672909</v>
      </c>
      <c r="T43" s="46">
        <f t="shared" si="15"/>
        <v>500.23066821913017</v>
      </c>
      <c r="U43" s="46">
        <f t="shared" si="15"/>
        <v>500.11138528234005</v>
      </c>
      <c r="V43" s="46">
        <f t="shared" si="15"/>
        <v>499.63016029364371</v>
      </c>
    </row>
    <row r="44" spans="1:22" s="22" customFormat="1" ht="15.75" customHeight="1" x14ac:dyDescent="0.15">
      <c r="A44" s="74"/>
      <c r="B44" s="75"/>
      <c r="C44" s="382" t="s">
        <v>92</v>
      </c>
      <c r="D44" s="383"/>
      <c r="E44" s="383"/>
      <c r="F44" s="383"/>
      <c r="G44" s="383"/>
      <c r="H44" s="383"/>
      <c r="I44" s="383"/>
      <c r="J44" s="18" t="s">
        <v>93</v>
      </c>
      <c r="K44" s="51"/>
      <c r="L44" s="51"/>
      <c r="M44" s="51"/>
      <c r="N44" s="51"/>
      <c r="O44" s="51"/>
      <c r="P44" s="51"/>
      <c r="Q44" s="51"/>
      <c r="R44" s="51"/>
      <c r="S44" s="51"/>
      <c r="T44" s="51"/>
      <c r="U44" s="51"/>
      <c r="V44" s="51"/>
    </row>
    <row r="45" spans="1:22" s="22" customFormat="1" ht="15.75" customHeight="1" x14ac:dyDescent="0.15">
      <c r="A45" s="394"/>
      <c r="B45" s="77"/>
      <c r="C45" s="386" t="s">
        <v>94</v>
      </c>
      <c r="D45" s="393"/>
      <c r="E45" s="393"/>
      <c r="F45" s="393"/>
      <c r="G45" s="387" t="s">
        <v>95</v>
      </c>
      <c r="H45" s="383"/>
      <c r="I45" s="383"/>
      <c r="J45" s="18" t="s">
        <v>96</v>
      </c>
      <c r="K45" s="51">
        <f t="shared" ref="K45:M45" si="16">K43-K44</f>
        <v>568</v>
      </c>
      <c r="L45" s="51">
        <f t="shared" si="16"/>
        <v>510</v>
      </c>
      <c r="M45" s="51">
        <f t="shared" si="16"/>
        <v>500</v>
      </c>
      <c r="N45" s="51">
        <f>N43-N44</f>
        <v>499.9900000000016</v>
      </c>
      <c r="O45" s="51">
        <f t="shared" ref="O45:V45" si="17">O43-O44</f>
        <v>499.67335000000458</v>
      </c>
      <c r="P45" s="51">
        <f t="shared" si="17"/>
        <v>500.31498275000195</v>
      </c>
      <c r="Q45" s="51">
        <f t="shared" si="17"/>
        <v>500.13579100374773</v>
      </c>
      <c r="R45" s="51">
        <f t="shared" si="17"/>
        <v>500.31306096536719</v>
      </c>
      <c r="S45" s="51">
        <f t="shared" si="17"/>
        <v>499.98090136672909</v>
      </c>
      <c r="T45" s="51">
        <f t="shared" si="17"/>
        <v>500.23066821913017</v>
      </c>
      <c r="U45" s="51">
        <f t="shared" si="17"/>
        <v>500.11138528234005</v>
      </c>
      <c r="V45" s="51">
        <f t="shared" si="17"/>
        <v>499.63016029364371</v>
      </c>
    </row>
    <row r="46" spans="1:22" s="22" customFormat="1" ht="15.75" customHeight="1" x14ac:dyDescent="0.15">
      <c r="A46" s="395"/>
      <c r="B46" s="78"/>
      <c r="C46" s="396" t="s">
        <v>97</v>
      </c>
      <c r="D46" s="397"/>
      <c r="E46" s="397"/>
      <c r="F46" s="397"/>
      <c r="G46" s="387" t="s">
        <v>98</v>
      </c>
      <c r="H46" s="383"/>
      <c r="I46" s="383"/>
      <c r="J46" s="18" t="s">
        <v>99</v>
      </c>
      <c r="K46" s="51"/>
      <c r="L46" s="51"/>
      <c r="M46" s="51"/>
      <c r="N46" s="51"/>
      <c r="O46" s="51"/>
      <c r="P46" s="51"/>
      <c r="Q46" s="51"/>
      <c r="R46" s="51"/>
      <c r="S46" s="51"/>
      <c r="T46" s="51"/>
      <c r="U46" s="51"/>
      <c r="V46" s="51"/>
    </row>
    <row r="47" spans="1:22" s="19" customFormat="1" ht="14.1" customHeight="1" x14ac:dyDescent="0.15">
      <c r="A47" s="400"/>
      <c r="B47" s="79"/>
      <c r="C47" s="407" t="s">
        <v>100</v>
      </c>
      <c r="D47" s="408"/>
      <c r="E47" s="408"/>
      <c r="F47" s="408"/>
      <c r="G47" s="80"/>
      <c r="H47" s="81" t="s">
        <v>99</v>
      </c>
      <c r="I47" s="409" t="s">
        <v>101</v>
      </c>
      <c r="J47" s="410" t="s">
        <v>102</v>
      </c>
      <c r="K47" s="398"/>
      <c r="L47" s="398"/>
      <c r="M47" s="398"/>
      <c r="N47" s="398"/>
      <c r="O47" s="398"/>
      <c r="P47" s="398"/>
      <c r="Q47" s="398"/>
      <c r="R47" s="398"/>
      <c r="S47" s="398"/>
      <c r="T47" s="398"/>
      <c r="U47" s="398"/>
      <c r="V47" s="398"/>
    </row>
    <row r="48" spans="1:22" s="19" customFormat="1" ht="14.1" customHeight="1" x14ac:dyDescent="0.15">
      <c r="A48" s="395"/>
      <c r="B48" s="78"/>
      <c r="C48" s="397"/>
      <c r="D48" s="397"/>
      <c r="E48" s="397"/>
      <c r="F48" s="397"/>
      <c r="G48" s="82"/>
      <c r="H48" s="29" t="s">
        <v>103</v>
      </c>
      <c r="I48" s="402"/>
      <c r="J48" s="404"/>
      <c r="K48" s="399"/>
      <c r="L48" s="399"/>
      <c r="M48" s="399"/>
      <c r="N48" s="399"/>
      <c r="O48" s="399"/>
      <c r="P48" s="399"/>
      <c r="Q48" s="399"/>
      <c r="R48" s="399"/>
      <c r="S48" s="399"/>
      <c r="T48" s="399"/>
      <c r="U48" s="399"/>
      <c r="V48" s="399"/>
    </row>
    <row r="49" spans="1:22" s="19" customFormat="1" ht="14.1" customHeight="1" x14ac:dyDescent="0.15">
      <c r="A49" s="400"/>
      <c r="B49" s="83"/>
      <c r="C49" s="386" t="s">
        <v>104</v>
      </c>
      <c r="D49" s="386"/>
      <c r="E49" s="386"/>
      <c r="F49" s="386"/>
      <c r="G49" s="84"/>
      <c r="H49" s="28" t="s">
        <v>105</v>
      </c>
      <c r="I49" s="401" t="s">
        <v>101</v>
      </c>
      <c r="J49" s="403" t="s">
        <v>102</v>
      </c>
      <c r="K49" s="405">
        <v>86.3</v>
      </c>
      <c r="L49" s="405">
        <v>74.2</v>
      </c>
      <c r="M49" s="411">
        <f>M4/(M12+M34)*100</f>
        <v>72.65883670746372</v>
      </c>
      <c r="N49" s="411">
        <f t="shared" ref="N49:V49" si="18">N4/(N12+N34)*100</f>
        <v>60.396261776673512</v>
      </c>
      <c r="O49" s="411">
        <f t="shared" si="18"/>
        <v>74.438391810553711</v>
      </c>
      <c r="P49" s="411">
        <f t="shared" si="18"/>
        <v>81.128638134884184</v>
      </c>
      <c r="Q49" s="411">
        <f t="shared" si="18"/>
        <v>79.505062337788161</v>
      </c>
      <c r="R49" s="411">
        <f>R4/(R12+R34)*100</f>
        <v>77.854305215022691</v>
      </c>
      <c r="S49" s="411">
        <f t="shared" si="18"/>
        <v>79.435435867513618</v>
      </c>
      <c r="T49" s="411">
        <f>T4/(T12+T34)*100</f>
        <v>96.122667891806302</v>
      </c>
      <c r="U49" s="411">
        <f t="shared" si="18"/>
        <v>113.66982234381489</v>
      </c>
      <c r="V49" s="411">
        <f t="shared" si="18"/>
        <v>111.43179308445529</v>
      </c>
    </row>
    <row r="50" spans="1:22" s="19" customFormat="1" ht="14.1" customHeight="1" x14ac:dyDescent="0.15">
      <c r="A50" s="395"/>
      <c r="B50" s="78"/>
      <c r="C50" s="397"/>
      <c r="D50" s="397"/>
      <c r="E50" s="397"/>
      <c r="F50" s="397"/>
      <c r="G50" s="82"/>
      <c r="H50" s="29" t="s">
        <v>106</v>
      </c>
      <c r="I50" s="402"/>
      <c r="J50" s="404"/>
      <c r="K50" s="406"/>
      <c r="L50" s="406"/>
      <c r="M50" s="412"/>
      <c r="N50" s="412"/>
      <c r="O50" s="412"/>
      <c r="P50" s="412"/>
      <c r="Q50" s="412"/>
      <c r="R50" s="412"/>
      <c r="S50" s="412"/>
      <c r="T50" s="412"/>
      <c r="U50" s="412"/>
      <c r="V50" s="412"/>
    </row>
    <row r="51" spans="1:22" ht="14.1" customHeight="1" x14ac:dyDescent="0.15">
      <c r="A51" s="400"/>
      <c r="B51" s="414"/>
      <c r="C51" s="416" t="s">
        <v>107</v>
      </c>
      <c r="D51" s="417"/>
      <c r="E51" s="417"/>
      <c r="F51" s="417"/>
      <c r="G51" s="417"/>
      <c r="H51" s="417"/>
      <c r="I51" s="417"/>
      <c r="J51" s="419" t="s">
        <v>108</v>
      </c>
      <c r="K51" s="421"/>
      <c r="L51" s="421"/>
      <c r="M51" s="421"/>
      <c r="N51" s="421"/>
      <c r="O51" s="421"/>
      <c r="P51" s="421"/>
      <c r="Q51" s="421"/>
      <c r="R51" s="421"/>
      <c r="S51" s="421"/>
      <c r="T51" s="421"/>
      <c r="U51" s="421"/>
      <c r="V51" s="421"/>
    </row>
    <row r="52" spans="1:22" ht="14.1" customHeight="1" x14ac:dyDescent="0.15">
      <c r="A52" s="413"/>
      <c r="B52" s="415"/>
      <c r="C52" s="418"/>
      <c r="D52" s="418"/>
      <c r="E52" s="418"/>
      <c r="F52" s="418"/>
      <c r="G52" s="418"/>
      <c r="H52" s="418"/>
      <c r="I52" s="418"/>
      <c r="J52" s="420"/>
      <c r="K52" s="422"/>
      <c r="L52" s="422"/>
      <c r="M52" s="422"/>
      <c r="N52" s="422"/>
      <c r="O52" s="422"/>
      <c r="P52" s="422"/>
      <c r="Q52" s="422"/>
      <c r="R52" s="422"/>
      <c r="S52" s="422"/>
      <c r="T52" s="422"/>
      <c r="U52" s="422"/>
      <c r="V52" s="422"/>
    </row>
    <row r="53" spans="1:22" ht="15.75" customHeight="1" x14ac:dyDescent="0.15">
      <c r="A53" s="85"/>
      <c r="B53" s="86"/>
      <c r="C53" s="418" t="s">
        <v>109</v>
      </c>
      <c r="D53" s="425"/>
      <c r="E53" s="425"/>
      <c r="F53" s="425"/>
      <c r="G53" s="425"/>
      <c r="H53" s="425"/>
      <c r="I53" s="425"/>
      <c r="J53" s="30" t="s">
        <v>110</v>
      </c>
      <c r="K53" s="87">
        <f>K5-K7</f>
        <v>38379</v>
      </c>
      <c r="L53" s="87">
        <f t="shared" ref="L53:V53" si="19">L5-L7</f>
        <v>37675</v>
      </c>
      <c r="M53" s="87">
        <f t="shared" si="19"/>
        <v>37956</v>
      </c>
      <c r="N53" s="87">
        <f t="shared" si="19"/>
        <v>37576.44</v>
      </c>
      <c r="O53" s="87">
        <f t="shared" si="19"/>
        <v>43140.675600000002</v>
      </c>
      <c r="P53" s="87">
        <f t="shared" si="19"/>
        <v>42709.268843999998</v>
      </c>
      <c r="Q53" s="87">
        <f t="shared" si="19"/>
        <v>42282.176155559995</v>
      </c>
      <c r="R53" s="87">
        <f t="shared" si="19"/>
        <v>41859.354394004396</v>
      </c>
      <c r="S53" s="87">
        <f t="shared" si="19"/>
        <v>41440.760850064355</v>
      </c>
      <c r="T53" s="87">
        <f t="shared" si="19"/>
        <v>41026.353241563709</v>
      </c>
      <c r="U53" s="87">
        <f t="shared" si="19"/>
        <v>40616.089709148073</v>
      </c>
      <c r="V53" s="87">
        <f t="shared" si="19"/>
        <v>40209.928812056591</v>
      </c>
    </row>
    <row r="54" spans="1:22" ht="27.75" customHeight="1" x14ac:dyDescent="0.15">
      <c r="A54" s="88"/>
      <c r="B54" s="89"/>
      <c r="C54" s="424" t="s">
        <v>111</v>
      </c>
      <c r="D54" s="425"/>
      <c r="E54" s="425"/>
      <c r="F54" s="425"/>
      <c r="G54" s="425"/>
      <c r="H54" s="427" t="s">
        <v>112</v>
      </c>
      <c r="I54" s="381"/>
      <c r="J54" s="389"/>
      <c r="K54" s="90"/>
      <c r="L54" s="90"/>
      <c r="M54" s="90"/>
      <c r="N54" s="90"/>
      <c r="O54" s="90"/>
      <c r="P54" s="90"/>
      <c r="Q54" s="90"/>
      <c r="R54" s="90"/>
      <c r="S54" s="90"/>
      <c r="T54" s="90"/>
      <c r="U54" s="90"/>
      <c r="V54" s="90"/>
    </row>
    <row r="55" spans="1:22" ht="27.75" customHeight="1" x14ac:dyDescent="0.15">
      <c r="A55" s="91"/>
      <c r="B55" s="92"/>
      <c r="C55" s="423" t="s">
        <v>113</v>
      </c>
      <c r="D55" s="424"/>
      <c r="E55" s="424"/>
      <c r="F55" s="424"/>
      <c r="G55" s="424"/>
      <c r="H55" s="424"/>
      <c r="I55" s="93"/>
      <c r="J55" s="94" t="s">
        <v>114</v>
      </c>
      <c r="K55" s="95"/>
      <c r="L55" s="95"/>
      <c r="M55" s="193"/>
      <c r="N55" s="193"/>
      <c r="O55" s="193"/>
      <c r="P55" s="193"/>
      <c r="Q55" s="193"/>
      <c r="R55" s="193"/>
      <c r="S55" s="193"/>
      <c r="T55" s="193"/>
      <c r="U55" s="193"/>
      <c r="V55" s="193"/>
    </row>
    <row r="56" spans="1:22" ht="27.75" customHeight="1" x14ac:dyDescent="0.15">
      <c r="A56" s="96"/>
      <c r="B56" s="97"/>
      <c r="C56" s="424" t="s">
        <v>115</v>
      </c>
      <c r="D56" s="425"/>
      <c r="E56" s="425"/>
      <c r="F56" s="425"/>
      <c r="G56" s="425"/>
      <c r="H56" s="425"/>
      <c r="I56" s="98"/>
      <c r="J56" s="99" t="s">
        <v>116</v>
      </c>
      <c r="K56" s="90"/>
      <c r="L56" s="90"/>
      <c r="M56" s="90"/>
      <c r="N56" s="90"/>
      <c r="O56" s="90"/>
      <c r="P56" s="90"/>
      <c r="Q56" s="90"/>
      <c r="R56" s="90"/>
      <c r="S56" s="90"/>
      <c r="T56" s="90"/>
      <c r="U56" s="90"/>
      <c r="V56" s="90"/>
    </row>
    <row r="57" spans="1:22" ht="27.75" customHeight="1" x14ac:dyDescent="0.15">
      <c r="A57" s="100"/>
      <c r="B57" s="101"/>
      <c r="C57" s="426" t="s">
        <v>117</v>
      </c>
      <c r="D57" s="418"/>
      <c r="E57" s="418"/>
      <c r="F57" s="418"/>
      <c r="G57" s="418"/>
      <c r="H57" s="418"/>
      <c r="I57" s="102"/>
      <c r="J57" s="103" t="s">
        <v>118</v>
      </c>
      <c r="K57" s="104">
        <v>39047</v>
      </c>
      <c r="L57" s="104">
        <f>K53</f>
        <v>38379</v>
      </c>
      <c r="M57" s="194">
        <f t="shared" ref="M57:V57" si="20">L53</f>
        <v>37675</v>
      </c>
      <c r="N57" s="194">
        <f t="shared" si="20"/>
        <v>37956</v>
      </c>
      <c r="O57" s="194">
        <f t="shared" si="20"/>
        <v>37576.44</v>
      </c>
      <c r="P57" s="194">
        <f t="shared" si="20"/>
        <v>43140.675600000002</v>
      </c>
      <c r="Q57" s="194">
        <f t="shared" si="20"/>
        <v>42709.268843999998</v>
      </c>
      <c r="R57" s="194">
        <f t="shared" si="20"/>
        <v>42282.176155559995</v>
      </c>
      <c r="S57" s="194">
        <f t="shared" si="20"/>
        <v>41859.354394004396</v>
      </c>
      <c r="T57" s="194">
        <f t="shared" si="20"/>
        <v>41440.760850064355</v>
      </c>
      <c r="U57" s="194">
        <f t="shared" si="20"/>
        <v>41026.353241563709</v>
      </c>
      <c r="V57" s="194">
        <f t="shared" si="20"/>
        <v>40616.089709148073</v>
      </c>
    </row>
    <row r="58" spans="1:22" ht="27.75" customHeight="1" x14ac:dyDescent="0.15">
      <c r="A58" s="96"/>
      <c r="B58" s="97"/>
      <c r="C58" s="424" t="s">
        <v>119</v>
      </c>
      <c r="D58" s="425"/>
      <c r="E58" s="425"/>
      <c r="F58" s="425"/>
      <c r="G58" s="425"/>
      <c r="H58" s="427" t="s">
        <v>120</v>
      </c>
      <c r="I58" s="427"/>
      <c r="J58" s="428"/>
      <c r="K58" s="90"/>
      <c r="L58" s="90"/>
      <c r="M58" s="90"/>
      <c r="N58" s="90"/>
      <c r="O58" s="90"/>
      <c r="P58" s="90"/>
      <c r="Q58" s="90"/>
      <c r="R58" s="90"/>
      <c r="S58" s="90"/>
      <c r="T58" s="90"/>
      <c r="U58" s="90"/>
      <c r="V58" s="90"/>
    </row>
    <row r="59" spans="1:22" ht="15.75" customHeight="1" x14ac:dyDescent="0.15">
      <c r="A59" s="85"/>
      <c r="B59" s="86"/>
      <c r="C59" s="429" t="s">
        <v>32</v>
      </c>
      <c r="D59" s="425"/>
      <c r="E59" s="425"/>
      <c r="F59" s="425"/>
      <c r="G59" s="425"/>
      <c r="H59" s="425"/>
      <c r="I59" s="97"/>
      <c r="J59" s="99" t="s">
        <v>121</v>
      </c>
      <c r="K59" s="90"/>
      <c r="L59" s="90"/>
      <c r="M59" s="90"/>
      <c r="N59" s="90"/>
      <c r="O59" s="90"/>
      <c r="P59" s="90"/>
      <c r="Q59" s="90"/>
      <c r="R59" s="90"/>
      <c r="S59" s="90"/>
      <c r="T59" s="90"/>
      <c r="U59" s="90"/>
      <c r="V59" s="90"/>
    </row>
    <row r="60" spans="1:22" ht="15.75" customHeight="1" x14ac:dyDescent="0.15">
      <c r="A60" s="74"/>
      <c r="B60" s="75"/>
      <c r="C60" s="429" t="s">
        <v>122</v>
      </c>
      <c r="D60" s="425"/>
      <c r="E60" s="425"/>
      <c r="F60" s="425"/>
      <c r="G60" s="425"/>
      <c r="H60" s="425"/>
      <c r="I60" s="97"/>
      <c r="J60" s="99" t="s">
        <v>123</v>
      </c>
      <c r="K60" s="90">
        <v>378449</v>
      </c>
      <c r="L60" s="90">
        <v>348224</v>
      </c>
      <c r="M60" s="90">
        <v>312245</v>
      </c>
      <c r="N60" s="90">
        <f>272137+6000</f>
        <v>278137</v>
      </c>
      <c r="O60" s="90">
        <f>229103+27900</f>
        <v>257003</v>
      </c>
      <c r="P60" s="90">
        <f>191523+50900</f>
        <v>242423</v>
      </c>
      <c r="Q60" s="90">
        <f>152943+73900</f>
        <v>226843</v>
      </c>
      <c r="R60" s="90">
        <f>113323+96900</f>
        <v>210223</v>
      </c>
      <c r="S60" s="90">
        <f>75605+102900-600</f>
        <v>177905</v>
      </c>
      <c r="T60" s="90">
        <f>49410+124800-2490</f>
        <v>171720</v>
      </c>
      <c r="U60" s="90">
        <f>33477+147800-5790</f>
        <v>175487</v>
      </c>
      <c r="V60" s="90">
        <f>19299+170800-8090</f>
        <v>182009</v>
      </c>
    </row>
    <row r="61" spans="1:22" ht="15.75" customHeight="1" x14ac:dyDescent="0.15">
      <c r="A61" s="5" t="s">
        <v>33</v>
      </c>
      <c r="B61" s="5"/>
      <c r="D61" s="31"/>
      <c r="I61" s="6"/>
      <c r="J61" s="5"/>
      <c r="V61" s="6" t="s">
        <v>20</v>
      </c>
    </row>
    <row r="62" spans="1:22" ht="15.75" customHeight="1" x14ac:dyDescent="0.15">
      <c r="A62" s="7"/>
      <c r="B62" s="8"/>
      <c r="C62" s="8"/>
      <c r="D62" s="32"/>
      <c r="E62" s="8"/>
      <c r="F62" s="8"/>
      <c r="G62" s="8"/>
      <c r="H62" s="9" t="s">
        <v>21</v>
      </c>
      <c r="I62" s="9"/>
      <c r="J62" s="105"/>
      <c r="K62" s="11" t="s">
        <v>4</v>
      </c>
      <c r="L62" s="11" t="s">
        <v>5</v>
      </c>
      <c r="M62" s="374" t="s">
        <v>6</v>
      </c>
      <c r="N62" s="374" t="s">
        <v>203</v>
      </c>
      <c r="O62" s="374" t="s">
        <v>204</v>
      </c>
      <c r="P62" s="374" t="s">
        <v>205</v>
      </c>
      <c r="Q62" s="374" t="s">
        <v>206</v>
      </c>
      <c r="R62" s="374" t="s">
        <v>207</v>
      </c>
      <c r="S62" s="374" t="s">
        <v>208</v>
      </c>
      <c r="T62" s="374" t="s">
        <v>209</v>
      </c>
      <c r="U62" s="374" t="s">
        <v>210</v>
      </c>
      <c r="V62" s="374" t="s">
        <v>211</v>
      </c>
    </row>
    <row r="63" spans="1:22" ht="30" customHeight="1" x14ac:dyDescent="0.15">
      <c r="A63" s="13"/>
      <c r="B63" s="14"/>
      <c r="C63" s="14" t="s">
        <v>40</v>
      </c>
      <c r="D63" s="14"/>
      <c r="E63" s="14" t="s">
        <v>41</v>
      </c>
      <c r="F63" s="14"/>
      <c r="G63" s="14"/>
      <c r="H63" s="14"/>
      <c r="I63" s="106"/>
      <c r="J63" s="39"/>
      <c r="K63" s="16" t="s">
        <v>7</v>
      </c>
      <c r="L63" s="16" t="s">
        <v>8</v>
      </c>
      <c r="M63" s="385"/>
      <c r="N63" s="375"/>
      <c r="O63" s="375"/>
      <c r="P63" s="375"/>
      <c r="Q63" s="375"/>
      <c r="R63" s="375"/>
      <c r="S63" s="375"/>
      <c r="T63" s="375"/>
      <c r="U63" s="375"/>
      <c r="V63" s="375"/>
    </row>
    <row r="64" spans="1:22" ht="15.75" customHeight="1" x14ac:dyDescent="0.15">
      <c r="A64" s="107"/>
      <c r="B64" s="93"/>
      <c r="C64" s="393" t="s">
        <v>34</v>
      </c>
      <c r="D64" s="393"/>
      <c r="E64" s="393"/>
      <c r="F64" s="393"/>
      <c r="G64" s="33"/>
      <c r="H64" s="33"/>
      <c r="I64" s="98"/>
      <c r="J64" s="108"/>
      <c r="K64" s="109">
        <f>K65+K66</f>
        <v>5439</v>
      </c>
      <c r="L64" s="109">
        <f t="shared" ref="L64:V64" si="21">L65+L66</f>
        <v>6104</v>
      </c>
      <c r="M64" s="109">
        <f t="shared" si="21"/>
        <v>6153</v>
      </c>
      <c r="N64" s="109">
        <f t="shared" si="21"/>
        <v>5461</v>
      </c>
      <c r="O64" s="109">
        <f t="shared" si="21"/>
        <v>4916</v>
      </c>
      <c r="P64" s="109">
        <f t="shared" si="21"/>
        <v>4371</v>
      </c>
      <c r="Q64" s="109">
        <f t="shared" si="21"/>
        <v>3870</v>
      </c>
      <c r="R64" s="109">
        <f t="shared" si="21"/>
        <v>3350</v>
      </c>
      <c r="S64" s="109">
        <f t="shared" si="21"/>
        <v>2812</v>
      </c>
      <c r="T64" s="109">
        <f t="shared" si="21"/>
        <v>2302</v>
      </c>
      <c r="U64" s="109">
        <f t="shared" si="21"/>
        <v>1966</v>
      </c>
      <c r="V64" s="109">
        <f t="shared" si="21"/>
        <v>1807</v>
      </c>
    </row>
    <row r="65" spans="1:22" ht="15.75" customHeight="1" x14ac:dyDescent="0.15">
      <c r="A65" s="34"/>
      <c r="B65" s="35"/>
      <c r="C65" s="35"/>
      <c r="D65" s="110"/>
      <c r="E65" s="35"/>
      <c r="F65" s="36"/>
      <c r="G65" s="430" t="s">
        <v>35</v>
      </c>
      <c r="H65" s="383"/>
      <c r="I65" s="383"/>
      <c r="J65" s="388"/>
      <c r="K65" s="51">
        <v>5439</v>
      </c>
      <c r="L65" s="51">
        <v>6104</v>
      </c>
      <c r="M65" s="51">
        <f>M10</f>
        <v>6153</v>
      </c>
      <c r="N65" s="51">
        <f t="shared" ref="N65:V65" si="22">N10</f>
        <v>5461</v>
      </c>
      <c r="O65" s="51">
        <f t="shared" si="22"/>
        <v>4916</v>
      </c>
      <c r="P65" s="51">
        <f t="shared" si="22"/>
        <v>4371</v>
      </c>
      <c r="Q65" s="51">
        <f t="shared" si="22"/>
        <v>3870</v>
      </c>
      <c r="R65" s="51">
        <f t="shared" si="22"/>
        <v>3350</v>
      </c>
      <c r="S65" s="51">
        <f t="shared" si="22"/>
        <v>2812</v>
      </c>
      <c r="T65" s="51">
        <f t="shared" si="22"/>
        <v>2302</v>
      </c>
      <c r="U65" s="51">
        <f t="shared" si="22"/>
        <v>1966</v>
      </c>
      <c r="V65" s="51">
        <f t="shared" si="22"/>
        <v>1807</v>
      </c>
    </row>
    <row r="66" spans="1:22" ht="15.75" customHeight="1" x14ac:dyDescent="0.15">
      <c r="A66" s="37"/>
      <c r="B66" s="38"/>
      <c r="C66" s="35"/>
      <c r="D66" s="110"/>
      <c r="E66" s="35"/>
      <c r="F66" s="36"/>
      <c r="G66" s="430" t="s">
        <v>36</v>
      </c>
      <c r="H66" s="383"/>
      <c r="I66" s="383"/>
      <c r="J66" s="388"/>
      <c r="K66" s="51"/>
      <c r="L66" s="51"/>
      <c r="M66" s="51"/>
      <c r="N66" s="51"/>
      <c r="O66" s="51"/>
      <c r="P66" s="51"/>
      <c r="Q66" s="51"/>
      <c r="R66" s="51"/>
      <c r="S66" s="51"/>
      <c r="T66" s="51"/>
      <c r="U66" s="51"/>
      <c r="V66" s="51"/>
    </row>
    <row r="67" spans="1:22" ht="15.75" customHeight="1" x14ac:dyDescent="0.15">
      <c r="A67" s="107"/>
      <c r="B67" s="93"/>
      <c r="C67" s="393" t="s">
        <v>37</v>
      </c>
      <c r="D67" s="393"/>
      <c r="E67" s="393"/>
      <c r="F67" s="393"/>
      <c r="G67" s="33"/>
      <c r="H67" s="33"/>
      <c r="I67" s="98"/>
      <c r="J67" s="108"/>
      <c r="K67" s="46">
        <f>K68+K69</f>
        <v>6891</v>
      </c>
      <c r="L67" s="46">
        <f t="shared" ref="L67:V67" si="23">L68+L69</f>
        <v>15162</v>
      </c>
      <c r="M67" s="46">
        <f t="shared" si="23"/>
        <v>16588</v>
      </c>
      <c r="N67" s="46">
        <f t="shared" si="23"/>
        <v>29025</v>
      </c>
      <c r="O67" s="46">
        <f t="shared" si="23"/>
        <v>29708</v>
      </c>
      <c r="P67" s="46">
        <f t="shared" si="23"/>
        <v>22928</v>
      </c>
      <c r="Q67" s="46">
        <f t="shared" si="23"/>
        <v>23870</v>
      </c>
      <c r="R67" s="46">
        <f t="shared" si="23"/>
        <v>24831</v>
      </c>
      <c r="S67" s="46">
        <f t="shared" si="23"/>
        <v>12289</v>
      </c>
      <c r="T67" s="46">
        <f t="shared" si="23"/>
        <v>14952</v>
      </c>
      <c r="U67" s="46">
        <f t="shared" si="23"/>
        <v>6854</v>
      </c>
      <c r="V67" s="46">
        <f t="shared" si="23"/>
        <v>7661</v>
      </c>
    </row>
    <row r="68" spans="1:22" ht="15.75" customHeight="1" x14ac:dyDescent="0.15">
      <c r="A68" s="34"/>
      <c r="B68" s="35"/>
      <c r="C68" s="35"/>
      <c r="D68" s="110"/>
      <c r="E68" s="35"/>
      <c r="F68" s="36"/>
      <c r="G68" s="430" t="s">
        <v>35</v>
      </c>
      <c r="H68" s="383"/>
      <c r="I68" s="383"/>
      <c r="J68" s="388"/>
      <c r="K68" s="51">
        <v>6891</v>
      </c>
      <c r="L68" s="51">
        <v>15112</v>
      </c>
      <c r="M68" s="51">
        <f>IF(M25&lt;M34/2+(M32-M28)*0.1,M25,M34/2+(M32-M28)*0.1)</f>
        <v>16588</v>
      </c>
      <c r="N68" s="51">
        <f t="shared" ref="N68:V68" si="24">IF(N25&lt;N34/2+(N32-N28)*0.1,N25,N34/2+(N32-N28)*0.1)</f>
        <v>20734.900000000001</v>
      </c>
      <c r="O68" s="51">
        <f t="shared" si="24"/>
        <v>25027.599999999999</v>
      </c>
      <c r="P68" s="51">
        <f t="shared" si="24"/>
        <v>22287.1</v>
      </c>
      <c r="Q68" s="51">
        <f t="shared" si="24"/>
        <v>22787.3</v>
      </c>
      <c r="R68" s="51">
        <f t="shared" si="24"/>
        <v>23307.1</v>
      </c>
      <c r="S68" s="51">
        <f t="shared" si="24"/>
        <v>12289</v>
      </c>
      <c r="T68" s="51">
        <f t="shared" si="24"/>
        <v>14952</v>
      </c>
      <c r="U68" s="51">
        <f t="shared" si="24"/>
        <v>6854</v>
      </c>
      <c r="V68" s="51">
        <f t="shared" si="24"/>
        <v>7661</v>
      </c>
    </row>
    <row r="69" spans="1:22" ht="15.75" customHeight="1" x14ac:dyDescent="0.15">
      <c r="A69" s="37"/>
      <c r="B69" s="38"/>
      <c r="C69" s="38"/>
      <c r="D69" s="111"/>
      <c r="E69" s="38"/>
      <c r="F69" s="39"/>
      <c r="G69" s="430" t="s">
        <v>36</v>
      </c>
      <c r="H69" s="383"/>
      <c r="I69" s="383"/>
      <c r="J69" s="388"/>
      <c r="K69" s="51"/>
      <c r="L69" s="51">
        <v>50</v>
      </c>
      <c r="M69" s="51">
        <f>IF(M25&lt;M34/2+(M32-M28)*0.1,0,M25-(M34/2+(M32-M28)*0.1))</f>
        <v>0</v>
      </c>
      <c r="N69" s="51">
        <f t="shared" ref="N69:V69" si="25">IF(N25&lt;N34/2+(N32-N28)*0.1,0,N25-(N34/2+(N32-N28)*0.1))</f>
        <v>8290.0999999999985</v>
      </c>
      <c r="O69" s="51">
        <f t="shared" si="25"/>
        <v>4680.4000000000015</v>
      </c>
      <c r="P69" s="51">
        <f t="shared" si="25"/>
        <v>640.90000000000146</v>
      </c>
      <c r="Q69" s="51">
        <f t="shared" si="25"/>
        <v>1082.7000000000007</v>
      </c>
      <c r="R69" s="51">
        <f t="shared" si="25"/>
        <v>1523.9000000000015</v>
      </c>
      <c r="S69" s="51">
        <f t="shared" si="25"/>
        <v>0</v>
      </c>
      <c r="T69" s="51">
        <f t="shared" si="25"/>
        <v>0</v>
      </c>
      <c r="U69" s="51">
        <f t="shared" si="25"/>
        <v>0</v>
      </c>
      <c r="V69" s="51">
        <f t="shared" si="25"/>
        <v>0</v>
      </c>
    </row>
    <row r="70" spans="1:22" x14ac:dyDescent="0.15">
      <c r="A70" s="112"/>
      <c r="B70" s="33"/>
      <c r="C70" s="431" t="s">
        <v>38</v>
      </c>
      <c r="D70" s="383"/>
      <c r="E70" s="383"/>
      <c r="F70" s="383"/>
      <c r="G70" s="33"/>
      <c r="H70" s="33"/>
      <c r="I70" s="98"/>
      <c r="J70" s="108"/>
      <c r="K70" s="109">
        <f>K64+K67</f>
        <v>12330</v>
      </c>
      <c r="L70" s="109">
        <f t="shared" ref="L70:V70" si="26">L64+L67</f>
        <v>21266</v>
      </c>
      <c r="M70" s="109">
        <f t="shared" si="26"/>
        <v>22741</v>
      </c>
      <c r="N70" s="109">
        <f t="shared" si="26"/>
        <v>34486</v>
      </c>
      <c r="O70" s="109">
        <f t="shared" si="26"/>
        <v>34624</v>
      </c>
      <c r="P70" s="109">
        <f t="shared" si="26"/>
        <v>27299</v>
      </c>
      <c r="Q70" s="109">
        <f t="shared" si="26"/>
        <v>27740</v>
      </c>
      <c r="R70" s="109">
        <f t="shared" si="26"/>
        <v>28181</v>
      </c>
      <c r="S70" s="109">
        <f t="shared" si="26"/>
        <v>15101</v>
      </c>
      <c r="T70" s="109">
        <f t="shared" si="26"/>
        <v>17254</v>
      </c>
      <c r="U70" s="109">
        <f t="shared" si="26"/>
        <v>8820</v>
      </c>
      <c r="V70" s="109">
        <f t="shared" si="26"/>
        <v>9468</v>
      </c>
    </row>
  </sheetData>
  <mergeCells count="141">
    <mergeCell ref="G65:J65"/>
    <mergeCell ref="G66:J66"/>
    <mergeCell ref="C67:F67"/>
    <mergeCell ref="G68:J68"/>
    <mergeCell ref="G69:J69"/>
    <mergeCell ref="C70:F70"/>
    <mergeCell ref="R62:R63"/>
    <mergeCell ref="S62:S63"/>
    <mergeCell ref="T62:T63"/>
    <mergeCell ref="U62:U63"/>
    <mergeCell ref="V62:V63"/>
    <mergeCell ref="C64:F64"/>
    <mergeCell ref="C60:H60"/>
    <mergeCell ref="M62:M63"/>
    <mergeCell ref="N62:N63"/>
    <mergeCell ref="O62:O63"/>
    <mergeCell ref="P62:P63"/>
    <mergeCell ref="Q62:Q63"/>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C42:F42"/>
    <mergeCell ref="C43:F43"/>
    <mergeCell ref="H43:I43"/>
    <mergeCell ref="C44:I44"/>
    <mergeCell ref="A45:A46"/>
    <mergeCell ref="C45:F45"/>
    <mergeCell ref="G45:I45"/>
    <mergeCell ref="C46:F46"/>
    <mergeCell ref="G46:I46"/>
    <mergeCell ref="C39:F39"/>
    <mergeCell ref="H39:I39"/>
    <mergeCell ref="C40:F40"/>
    <mergeCell ref="C41:F41"/>
    <mergeCell ref="E30:J30"/>
    <mergeCell ref="B31:B37"/>
    <mergeCell ref="E31:I31"/>
    <mergeCell ref="E32:J32"/>
    <mergeCell ref="G33:J33"/>
    <mergeCell ref="E34:I34"/>
    <mergeCell ref="E35:J35"/>
    <mergeCell ref="E36:J36"/>
    <mergeCell ref="E37:J37"/>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s>
  <phoneticPr fontId="1"/>
  <pageMargins left="0.47244094488188981" right="0.31496062992125984" top="0.98425196850393704" bottom="0.62992125984251968" header="0.51181102362204722" footer="0.35433070866141736"/>
  <pageSetup paperSize="9" scale="80" fitToWidth="0" fitToHeight="0" orientation="landscape" blackAndWhite="1" r:id="rId1"/>
  <headerFooter>
    <oddHeader xml:space="preserve">&amp;L&amp;12様式第2号（法非適用企業）&amp;C&amp;"ＭＳ Ｐゴシック,標準"&amp;20投資・財政計画
（収支計画）&amp;R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別添１－２　（水道事業）</vt:lpstr>
      <vt:lpstr>別紙（非適）</vt:lpstr>
      <vt:lpstr>'別紙（非適）'!Print_Area</vt:lpstr>
      <vt:lpstr>'別添１－２　（水道事業）'!Print_Area</vt:lpstr>
      <vt:lpstr>'別紙（非適）'!Print_Titles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2017-04-13T09:32:22Z</dcterms:modified>
</cp:coreProperties>
</file>